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\Documents\Zephyrs\"/>
    </mc:Choice>
  </mc:AlternateContent>
  <bookViews>
    <workbookView xWindow="240" yWindow="75" windowWidth="11355" windowHeight="9000" tabRatio="824" activeTab="1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Race 7" sheetId="7" r:id="rId7"/>
    <sheet name="Race 8" sheetId="8" r:id="rId8"/>
    <sheet name="Race 9" sheetId="9" state="hidden" r:id="rId9"/>
    <sheet name="Race 10" sheetId="10" state="hidden" r:id="rId10"/>
    <sheet name="Overall Champ" sheetId="11" r:id="rId11"/>
    <sheet name="Overall HCap" sheetId="12" r:id="rId12"/>
  </sheets>
  <externalReferences>
    <externalReference r:id="rId13"/>
    <externalReference r:id="rId14"/>
  </externalReferences>
  <definedNames>
    <definedName name="_xlnm._FilterDatabase" localSheetId="10" hidden="1">'Overall Champ'!$A$3:$A$69</definedName>
    <definedName name="_xlnm._FilterDatabase" localSheetId="11" hidden="1">'Overall HCap'!$A$3:$A$68</definedName>
    <definedName name="_xlnm.Print_Area" localSheetId="10">'Overall Champ'!$B$1:$AA$71</definedName>
    <definedName name="_xlnm.Print_Area" localSheetId="11">'Overall HCap'!$B$1:$AA$68</definedName>
  </definedNames>
  <calcPr calcId="152511"/>
</workbook>
</file>

<file path=xl/calcChain.xml><?xml version="1.0" encoding="utf-8"?>
<calcChain xmlns="http://schemas.openxmlformats.org/spreadsheetml/2006/main">
  <c r="Q66" i="12" l="1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Q4" i="12"/>
  <c r="O66" i="12"/>
  <c r="O65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M4" i="12"/>
  <c r="S69" i="11"/>
  <c r="S68" i="11"/>
  <c r="S67" i="11"/>
  <c r="S66" i="11"/>
  <c r="S65" i="11"/>
  <c r="S64" i="11"/>
  <c r="S63" i="11"/>
  <c r="S62" i="11"/>
  <c r="S61" i="11"/>
  <c r="S60" i="11"/>
  <c r="S59" i="11"/>
  <c r="S58" i="11"/>
  <c r="S57" i="11"/>
  <c r="S56" i="11"/>
  <c r="S55" i="11"/>
  <c r="S54" i="11"/>
  <c r="S53" i="11"/>
  <c r="S52" i="11"/>
  <c r="S51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S5" i="11"/>
  <c r="S4" i="11"/>
  <c r="Q69" i="11"/>
  <c r="Q68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5" i="11"/>
  <c r="Q4" i="11"/>
  <c r="O69" i="11"/>
  <c r="O68" i="11"/>
  <c r="O67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5" i="11"/>
  <c r="M4" i="11"/>
  <c r="E5" i="8"/>
  <c r="C5" i="8"/>
  <c r="B5" i="8"/>
  <c r="C15" i="8"/>
  <c r="B15" i="8"/>
  <c r="E14" i="8"/>
  <c r="C14" i="8"/>
  <c r="B14" i="8"/>
  <c r="E13" i="8"/>
  <c r="I13" i="8" s="1"/>
  <c r="C13" i="8"/>
  <c r="B13" i="8"/>
  <c r="E12" i="8"/>
  <c r="I12" i="8" s="1"/>
  <c r="C12" i="8"/>
  <c r="B12" i="8"/>
  <c r="E11" i="8"/>
  <c r="I11" i="8" s="1"/>
  <c r="C11" i="8"/>
  <c r="B11" i="8"/>
  <c r="E10" i="8"/>
  <c r="I10" i="8" s="1"/>
  <c r="C10" i="8"/>
  <c r="B10" i="8"/>
  <c r="E9" i="8"/>
  <c r="I9" i="8" s="1"/>
  <c r="C9" i="8"/>
  <c r="B9" i="8"/>
  <c r="E8" i="8"/>
  <c r="I8" i="8" s="1"/>
  <c r="C8" i="8"/>
  <c r="B8" i="8"/>
  <c r="E7" i="8"/>
  <c r="I7" i="8" s="1"/>
  <c r="C7" i="8"/>
  <c r="B7" i="8"/>
  <c r="E6" i="8"/>
  <c r="I5" i="8" s="1"/>
  <c r="C6" i="8"/>
  <c r="B6" i="8"/>
  <c r="I6" i="8" l="1"/>
  <c r="I14" i="8"/>
  <c r="G5" i="8"/>
  <c r="G8" i="8"/>
  <c r="G12" i="8"/>
  <c r="H12" i="8" s="1"/>
  <c r="G9" i="8"/>
  <c r="G6" i="8"/>
  <c r="G7" i="8"/>
  <c r="G10" i="8"/>
  <c r="H10" i="8" s="1"/>
  <c r="G11" i="8"/>
  <c r="G13" i="8"/>
  <c r="G14" i="8"/>
  <c r="H14" i="8" l="1"/>
  <c r="H7" i="8"/>
  <c r="H8" i="8"/>
  <c r="H13" i="8"/>
  <c r="H6" i="8"/>
  <c r="J15" i="8"/>
  <c r="H5" i="8"/>
  <c r="H11" i="8"/>
  <c r="H9" i="8"/>
  <c r="J5" i="8"/>
  <c r="K5" i="8" s="1"/>
  <c r="K15" i="8" l="1"/>
  <c r="G18" i="6" l="1"/>
  <c r="G17" i="6"/>
  <c r="G15" i="6"/>
  <c r="G14" i="6"/>
  <c r="G13" i="6"/>
  <c r="G12" i="6"/>
  <c r="G11" i="6"/>
  <c r="G10" i="6"/>
  <c r="G7" i="6"/>
  <c r="G6" i="6"/>
  <c r="G5" i="6"/>
  <c r="J16" i="6" s="1"/>
  <c r="K16" i="6" s="1"/>
  <c r="G17" i="5"/>
  <c r="G16" i="5"/>
  <c r="G14" i="5"/>
  <c r="G13" i="5"/>
  <c r="G12" i="5"/>
  <c r="G9" i="5"/>
  <c r="G8" i="5"/>
  <c r="G6" i="5"/>
  <c r="G5" i="5"/>
  <c r="J17" i="5" s="1"/>
  <c r="I18" i="6"/>
  <c r="I17" i="6"/>
  <c r="I16" i="6"/>
  <c r="G16" i="6"/>
  <c r="I15" i="6"/>
  <c r="I14" i="6"/>
  <c r="I13" i="6"/>
  <c r="I12" i="6"/>
  <c r="I11" i="6"/>
  <c r="I10" i="6"/>
  <c r="I9" i="6"/>
  <c r="G9" i="6"/>
  <c r="I8" i="6"/>
  <c r="G8" i="6"/>
  <c r="I7" i="6"/>
  <c r="I6" i="6"/>
  <c r="I5" i="6"/>
  <c r="I19" i="5"/>
  <c r="G19" i="5"/>
  <c r="I18" i="5"/>
  <c r="G18" i="5"/>
  <c r="I17" i="5"/>
  <c r="I16" i="5"/>
  <c r="I15" i="5"/>
  <c r="G15" i="5"/>
  <c r="I14" i="5"/>
  <c r="I13" i="5"/>
  <c r="I12" i="5"/>
  <c r="I11" i="5"/>
  <c r="G11" i="5"/>
  <c r="I10" i="5"/>
  <c r="G10" i="5"/>
  <c r="I9" i="5"/>
  <c r="I8" i="5"/>
  <c r="I7" i="5"/>
  <c r="G7" i="5"/>
  <c r="I6" i="5"/>
  <c r="I5" i="5"/>
  <c r="E5" i="6"/>
  <c r="C5" i="6"/>
  <c r="B5" i="6"/>
  <c r="E15" i="7"/>
  <c r="C15" i="7"/>
  <c r="B15" i="7"/>
  <c r="E14" i="7"/>
  <c r="G14" i="7" s="1"/>
  <c r="C14" i="7"/>
  <c r="B14" i="7"/>
  <c r="E13" i="7"/>
  <c r="C13" i="7"/>
  <c r="B13" i="7"/>
  <c r="E12" i="7"/>
  <c r="G12" i="7" s="1"/>
  <c r="C12" i="7"/>
  <c r="B12" i="7"/>
  <c r="E11" i="7"/>
  <c r="C11" i="7"/>
  <c r="B11" i="7"/>
  <c r="E10" i="7"/>
  <c r="G10" i="7" s="1"/>
  <c r="C10" i="7"/>
  <c r="B10" i="7"/>
  <c r="E9" i="7"/>
  <c r="C9" i="7"/>
  <c r="B9" i="7"/>
  <c r="E8" i="7"/>
  <c r="G8" i="7" s="1"/>
  <c r="C8" i="7"/>
  <c r="B8" i="7"/>
  <c r="E7" i="7"/>
  <c r="C7" i="7"/>
  <c r="B7" i="7"/>
  <c r="E6" i="7"/>
  <c r="G6" i="7" s="1"/>
  <c r="C6" i="7"/>
  <c r="B6" i="7"/>
  <c r="E5" i="7"/>
  <c r="C5" i="7"/>
  <c r="B5" i="7"/>
  <c r="C19" i="6"/>
  <c r="B19" i="6"/>
  <c r="E18" i="6"/>
  <c r="C18" i="6"/>
  <c r="B18" i="6"/>
  <c r="E17" i="6"/>
  <c r="C17" i="6"/>
  <c r="B17" i="6"/>
  <c r="E16" i="6"/>
  <c r="C16" i="6"/>
  <c r="B16" i="6"/>
  <c r="E15" i="6"/>
  <c r="C15" i="6"/>
  <c r="B15" i="6"/>
  <c r="E14" i="6"/>
  <c r="C14" i="6"/>
  <c r="B14" i="6"/>
  <c r="E13" i="6"/>
  <c r="C13" i="6"/>
  <c r="B13" i="6"/>
  <c r="E12" i="6"/>
  <c r="C12" i="6"/>
  <c r="B12" i="6"/>
  <c r="E11" i="6"/>
  <c r="C11" i="6"/>
  <c r="B11" i="6"/>
  <c r="E10" i="6"/>
  <c r="C10" i="6"/>
  <c r="B10" i="6"/>
  <c r="E9" i="6"/>
  <c r="C9" i="6"/>
  <c r="B9" i="6"/>
  <c r="E8" i="6"/>
  <c r="C8" i="6"/>
  <c r="B8" i="6"/>
  <c r="E7" i="6"/>
  <c r="C7" i="6"/>
  <c r="B7" i="6"/>
  <c r="E6" i="6"/>
  <c r="C6" i="6"/>
  <c r="B6" i="6"/>
  <c r="E19" i="5"/>
  <c r="C19" i="5"/>
  <c r="B19" i="5"/>
  <c r="E18" i="5"/>
  <c r="C18" i="5"/>
  <c r="B18" i="5"/>
  <c r="E17" i="5"/>
  <c r="C17" i="5"/>
  <c r="B17" i="5"/>
  <c r="E16" i="5"/>
  <c r="C16" i="5"/>
  <c r="B16" i="5"/>
  <c r="E15" i="5"/>
  <c r="C15" i="5"/>
  <c r="B15" i="5"/>
  <c r="E14" i="5"/>
  <c r="C14" i="5"/>
  <c r="B14" i="5"/>
  <c r="E13" i="5"/>
  <c r="C13" i="5"/>
  <c r="B13" i="5"/>
  <c r="E12" i="5"/>
  <c r="C12" i="5"/>
  <c r="B12" i="5"/>
  <c r="E11" i="5"/>
  <c r="C11" i="5"/>
  <c r="B11" i="5"/>
  <c r="E10" i="5"/>
  <c r="C10" i="5"/>
  <c r="B10" i="5"/>
  <c r="E9" i="5"/>
  <c r="C9" i="5"/>
  <c r="B9" i="5"/>
  <c r="E8" i="5"/>
  <c r="C8" i="5"/>
  <c r="B8" i="5"/>
  <c r="E7" i="5"/>
  <c r="C7" i="5"/>
  <c r="B7" i="5"/>
  <c r="E6" i="5"/>
  <c r="C6" i="5"/>
  <c r="B6" i="5"/>
  <c r="E5" i="5"/>
  <c r="C5" i="5"/>
  <c r="B5" i="5"/>
  <c r="I13" i="7" l="1"/>
  <c r="I9" i="7"/>
  <c r="I7" i="7"/>
  <c r="I11" i="7"/>
  <c r="I15" i="7"/>
  <c r="I6" i="7"/>
  <c r="I12" i="7"/>
  <c r="G5" i="7"/>
  <c r="J9" i="7" s="1"/>
  <c r="K9" i="7" s="1"/>
  <c r="G7" i="7"/>
  <c r="G9" i="7"/>
  <c r="G11" i="7"/>
  <c r="G13" i="7"/>
  <c r="G15" i="7"/>
  <c r="I10" i="7"/>
  <c r="I14" i="7"/>
  <c r="I5" i="7"/>
  <c r="I8" i="7"/>
  <c r="K17" i="5"/>
  <c r="J5" i="5"/>
  <c r="K5" i="5" s="1"/>
  <c r="H12" i="5"/>
  <c r="J5" i="6"/>
  <c r="K5" i="6" s="1"/>
  <c r="J12" i="6"/>
  <c r="K12" i="6" s="1"/>
  <c r="H5" i="6"/>
  <c r="H11" i="6"/>
  <c r="H15" i="6"/>
  <c r="H12" i="6"/>
  <c r="H8" i="6"/>
  <c r="J9" i="6"/>
  <c r="K9" i="6" s="1"/>
  <c r="H16" i="6"/>
  <c r="H17" i="6"/>
  <c r="H6" i="6"/>
  <c r="J7" i="6"/>
  <c r="K7" i="6" s="1"/>
  <c r="J8" i="6"/>
  <c r="K8" i="6" s="1"/>
  <c r="H19" i="5"/>
  <c r="H7" i="5"/>
  <c r="H13" i="5"/>
  <c r="H18" i="5"/>
  <c r="J9" i="5"/>
  <c r="H17" i="5"/>
  <c r="H9" i="5"/>
  <c r="H16" i="5"/>
  <c r="J13" i="5"/>
  <c r="H10" i="6"/>
  <c r="H14" i="6"/>
  <c r="H18" i="6"/>
  <c r="H7" i="6"/>
  <c r="J13" i="6"/>
  <c r="K13" i="6" s="1"/>
  <c r="J17" i="6"/>
  <c r="K17" i="6" s="1"/>
  <c r="J6" i="6"/>
  <c r="K6" i="6" s="1"/>
  <c r="J10" i="6"/>
  <c r="K10" i="6" s="1"/>
  <c r="J14" i="6"/>
  <c r="K14" i="6" s="1"/>
  <c r="J18" i="6"/>
  <c r="K18" i="6" s="1"/>
  <c r="H9" i="6"/>
  <c r="J11" i="6"/>
  <c r="K11" i="6" s="1"/>
  <c r="H13" i="6"/>
  <c r="J15" i="6"/>
  <c r="K15" i="6" s="1"/>
  <c r="J6" i="5"/>
  <c r="H8" i="5"/>
  <c r="J10" i="5"/>
  <c r="J14" i="5"/>
  <c r="J18" i="5"/>
  <c r="H11" i="5"/>
  <c r="H15" i="5"/>
  <c r="H5" i="5"/>
  <c r="J7" i="5"/>
  <c r="J11" i="5"/>
  <c r="J15" i="5"/>
  <c r="J19" i="5"/>
  <c r="H6" i="5"/>
  <c r="J8" i="5"/>
  <c r="H10" i="5"/>
  <c r="J12" i="5"/>
  <c r="H14" i="5"/>
  <c r="J16" i="5"/>
  <c r="D66" i="12"/>
  <c r="C66" i="12"/>
  <c r="D65" i="12"/>
  <c r="C65" i="12"/>
  <c r="D64" i="12"/>
  <c r="C64" i="12"/>
  <c r="D62" i="12"/>
  <c r="C62" i="12"/>
  <c r="D61" i="12"/>
  <c r="C61" i="12"/>
  <c r="D59" i="12"/>
  <c r="C59" i="12"/>
  <c r="D57" i="12"/>
  <c r="C57" i="12"/>
  <c r="D56" i="12"/>
  <c r="C56" i="12"/>
  <c r="D55" i="12"/>
  <c r="C55" i="12"/>
  <c r="D51" i="12"/>
  <c r="C51" i="12"/>
  <c r="D49" i="12"/>
  <c r="C49" i="12"/>
  <c r="D48" i="12"/>
  <c r="C48" i="12"/>
  <c r="D47" i="12"/>
  <c r="C47" i="12"/>
  <c r="D46" i="12"/>
  <c r="C46" i="12"/>
  <c r="D45" i="12"/>
  <c r="C45" i="12"/>
  <c r="D44" i="12"/>
  <c r="C44" i="12"/>
  <c r="D42" i="12"/>
  <c r="C42" i="12"/>
  <c r="D41" i="12"/>
  <c r="C41" i="12"/>
  <c r="D40" i="12"/>
  <c r="C40" i="12"/>
  <c r="D39" i="12"/>
  <c r="C39" i="12"/>
  <c r="D38" i="12"/>
  <c r="C38" i="12"/>
  <c r="D37" i="12"/>
  <c r="C37" i="12"/>
  <c r="D36" i="12"/>
  <c r="C36" i="12"/>
  <c r="D35" i="12"/>
  <c r="C35" i="12"/>
  <c r="D33" i="12"/>
  <c r="C33" i="12"/>
  <c r="D32" i="12"/>
  <c r="C32" i="12"/>
  <c r="D30" i="12"/>
  <c r="C30" i="12"/>
  <c r="D29" i="12"/>
  <c r="C29" i="12"/>
  <c r="D28" i="12"/>
  <c r="C28" i="12"/>
  <c r="D26" i="12"/>
  <c r="C26" i="12"/>
  <c r="D23" i="12"/>
  <c r="C23" i="12"/>
  <c r="D22" i="12"/>
  <c r="C22" i="12"/>
  <c r="D21" i="12"/>
  <c r="C21" i="12"/>
  <c r="D20" i="12"/>
  <c r="C20" i="12"/>
  <c r="D19" i="12"/>
  <c r="C19" i="12"/>
  <c r="D18" i="12"/>
  <c r="C18" i="12"/>
  <c r="D17" i="12"/>
  <c r="C17" i="12"/>
  <c r="D15" i="12"/>
  <c r="C15" i="12"/>
  <c r="D14" i="12"/>
  <c r="C14" i="12"/>
  <c r="D13" i="12"/>
  <c r="C13" i="12"/>
  <c r="D12" i="12"/>
  <c r="C12" i="12"/>
  <c r="D11" i="12"/>
  <c r="C11" i="12"/>
  <c r="D9" i="12"/>
  <c r="C9" i="12"/>
  <c r="D6" i="12"/>
  <c r="C6" i="12"/>
  <c r="D5" i="12"/>
  <c r="C5" i="12"/>
  <c r="D4" i="12"/>
  <c r="C4" i="12"/>
  <c r="D68" i="11"/>
  <c r="C68" i="11"/>
  <c r="D66" i="11"/>
  <c r="C66" i="11"/>
  <c r="D65" i="11"/>
  <c r="C65" i="11"/>
  <c r="D64" i="11"/>
  <c r="C64" i="11"/>
  <c r="D62" i="11"/>
  <c r="C62" i="11"/>
  <c r="D61" i="11"/>
  <c r="C61" i="11"/>
  <c r="D59" i="11"/>
  <c r="C59" i="11"/>
  <c r="D57" i="11"/>
  <c r="C57" i="11"/>
  <c r="D56" i="11"/>
  <c r="C56" i="11"/>
  <c r="D55" i="11"/>
  <c r="C55" i="11"/>
  <c r="D51" i="11"/>
  <c r="C51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3" i="11"/>
  <c r="C33" i="11"/>
  <c r="D32" i="11"/>
  <c r="C32" i="11"/>
  <c r="D30" i="11"/>
  <c r="C30" i="11"/>
  <c r="D29" i="11"/>
  <c r="C29" i="11"/>
  <c r="D28" i="11"/>
  <c r="C28" i="11"/>
  <c r="D26" i="11"/>
  <c r="C26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5" i="11"/>
  <c r="C15" i="11"/>
  <c r="D14" i="11"/>
  <c r="C14" i="11"/>
  <c r="D13" i="11"/>
  <c r="C13" i="11"/>
  <c r="D12" i="11"/>
  <c r="C12" i="11"/>
  <c r="D11" i="11"/>
  <c r="C11" i="11"/>
  <c r="D9" i="11"/>
  <c r="C9" i="11"/>
  <c r="D6" i="11"/>
  <c r="C6" i="11"/>
  <c r="D5" i="11"/>
  <c r="C5" i="11"/>
  <c r="D4" i="11"/>
  <c r="C4" i="11"/>
  <c r="E17" i="3"/>
  <c r="C17" i="3"/>
  <c r="B17" i="3"/>
  <c r="E16" i="3"/>
  <c r="G16" i="3" s="1"/>
  <c r="C16" i="3"/>
  <c r="B16" i="3"/>
  <c r="E15" i="3"/>
  <c r="C15" i="3"/>
  <c r="B15" i="3"/>
  <c r="E14" i="3"/>
  <c r="G14" i="3" s="1"/>
  <c r="C14" i="3"/>
  <c r="B14" i="3"/>
  <c r="E13" i="3"/>
  <c r="G13" i="3" s="1"/>
  <c r="C13" i="3"/>
  <c r="B13" i="3"/>
  <c r="E12" i="3"/>
  <c r="C12" i="3"/>
  <c r="B12" i="3"/>
  <c r="E11" i="3"/>
  <c r="C11" i="3"/>
  <c r="B11" i="3"/>
  <c r="E10" i="3"/>
  <c r="G10" i="3" s="1"/>
  <c r="C10" i="3"/>
  <c r="B10" i="3"/>
  <c r="G9" i="3"/>
  <c r="E9" i="3"/>
  <c r="C9" i="3"/>
  <c r="B9" i="3"/>
  <c r="E8" i="3"/>
  <c r="C8" i="3"/>
  <c r="B8" i="3"/>
  <c r="C17" i="4"/>
  <c r="B17" i="4"/>
  <c r="E16" i="4"/>
  <c r="C16" i="4"/>
  <c r="B16" i="4"/>
  <c r="E15" i="4"/>
  <c r="C15" i="4"/>
  <c r="B15" i="4"/>
  <c r="E14" i="4"/>
  <c r="C14" i="4"/>
  <c r="B14" i="4"/>
  <c r="E13" i="4"/>
  <c r="C13" i="4"/>
  <c r="B13" i="4"/>
  <c r="E12" i="4"/>
  <c r="C12" i="4"/>
  <c r="B12" i="4"/>
  <c r="E11" i="4"/>
  <c r="C11" i="4"/>
  <c r="B11" i="4"/>
  <c r="E10" i="4"/>
  <c r="C10" i="4"/>
  <c r="B10" i="4"/>
  <c r="E9" i="4"/>
  <c r="C9" i="4"/>
  <c r="B9" i="4"/>
  <c r="E8" i="4"/>
  <c r="C8" i="4"/>
  <c r="B8" i="4"/>
  <c r="E7" i="4"/>
  <c r="C7" i="4"/>
  <c r="B7" i="4"/>
  <c r="E6" i="4"/>
  <c r="C6" i="4"/>
  <c r="B6" i="4"/>
  <c r="E5" i="4"/>
  <c r="C5" i="4"/>
  <c r="B5" i="4"/>
  <c r="E7" i="3"/>
  <c r="C7" i="3"/>
  <c r="B7" i="3"/>
  <c r="E6" i="3"/>
  <c r="C6" i="3"/>
  <c r="B6" i="3"/>
  <c r="E5" i="3"/>
  <c r="C5" i="3"/>
  <c r="B5" i="3"/>
  <c r="C5" i="10"/>
  <c r="B5" i="10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H14" i="7" l="1"/>
  <c r="H15" i="7"/>
  <c r="J11" i="7"/>
  <c r="K11" i="7" s="1"/>
  <c r="H7" i="7"/>
  <c r="H8" i="7"/>
  <c r="H11" i="7"/>
  <c r="H9" i="7"/>
  <c r="H10" i="7"/>
  <c r="H6" i="7"/>
  <c r="H13" i="7"/>
  <c r="H5" i="7"/>
  <c r="H12" i="7"/>
  <c r="J14" i="7"/>
  <c r="K14" i="7" s="1"/>
  <c r="J5" i="7"/>
  <c r="K5" i="7" s="1"/>
  <c r="J15" i="7"/>
  <c r="K15" i="7" s="1"/>
  <c r="J10" i="7"/>
  <c r="K10" i="7" s="1"/>
  <c r="J8" i="7"/>
  <c r="K8" i="7" s="1"/>
  <c r="J6" i="7"/>
  <c r="K6" i="7" s="1"/>
  <c r="J13" i="7"/>
  <c r="K13" i="7" s="1"/>
  <c r="J12" i="7"/>
  <c r="K12" i="7" s="1"/>
  <c r="J7" i="7"/>
  <c r="K7" i="7" s="1"/>
  <c r="K14" i="5"/>
  <c r="K15" i="5"/>
  <c r="K10" i="5"/>
  <c r="K12" i="5"/>
  <c r="K16" i="5"/>
  <c r="K8" i="5"/>
  <c r="K11" i="5"/>
  <c r="K13" i="5"/>
  <c r="K9" i="5"/>
  <c r="K19" i="5"/>
  <c r="K7" i="5"/>
  <c r="K18" i="5"/>
  <c r="K6" i="5"/>
  <c r="J19" i="6"/>
  <c r="K19" i="6" s="1"/>
  <c r="I5" i="4"/>
  <c r="I7" i="4"/>
  <c r="I10" i="4"/>
  <c r="I13" i="4"/>
  <c r="I16" i="4"/>
  <c r="G6" i="4"/>
  <c r="G7" i="4"/>
  <c r="G8" i="4"/>
  <c r="G11" i="4"/>
  <c r="G14" i="4"/>
  <c r="G15" i="4"/>
  <c r="G16" i="4"/>
  <c r="I8" i="4"/>
  <c r="I11" i="4"/>
  <c r="I15" i="4"/>
  <c r="G12" i="4"/>
  <c r="I6" i="4"/>
  <c r="I9" i="4"/>
  <c r="I12" i="4"/>
  <c r="I14" i="4"/>
  <c r="G10" i="4"/>
  <c r="G17" i="3"/>
  <c r="G15" i="3"/>
  <c r="G11" i="3"/>
  <c r="G8" i="3"/>
  <c r="G7" i="3"/>
  <c r="I11" i="3"/>
  <c r="I13" i="3"/>
  <c r="I8" i="3"/>
  <c r="I15" i="3"/>
  <c r="I12" i="3"/>
  <c r="I10" i="3"/>
  <c r="I16" i="3"/>
  <c r="I9" i="3"/>
  <c r="I17" i="3"/>
  <c r="G12" i="3"/>
  <c r="I14" i="3"/>
  <c r="I6" i="3"/>
  <c r="I7" i="3"/>
  <c r="G5" i="3"/>
  <c r="J17" i="3" s="1"/>
  <c r="K17" i="3" s="1"/>
  <c r="G6" i="3"/>
  <c r="G5" i="4"/>
  <c r="G9" i="4"/>
  <c r="G13" i="4"/>
  <c r="I5" i="3"/>
  <c r="G20" i="2"/>
  <c r="G19" i="2"/>
  <c r="G18" i="2"/>
  <c r="G13" i="2"/>
  <c r="G12" i="2"/>
  <c r="G11" i="2"/>
  <c r="G10" i="2"/>
  <c r="G9" i="2"/>
  <c r="I14" i="2"/>
  <c r="I16" i="2"/>
  <c r="I15" i="2"/>
  <c r="I17" i="2"/>
  <c r="G14" i="2"/>
  <c r="G15" i="2"/>
  <c r="G16" i="2"/>
  <c r="I18" i="2"/>
  <c r="I19" i="2"/>
  <c r="I20" i="2"/>
  <c r="I21" i="2"/>
  <c r="I6" i="2"/>
  <c r="I8" i="2"/>
  <c r="I9" i="2"/>
  <c r="G17" i="2"/>
  <c r="I7" i="2"/>
  <c r="G5" i="2"/>
  <c r="J21" i="2" s="1"/>
  <c r="K21" i="2" s="1"/>
  <c r="G6" i="2"/>
  <c r="G7" i="2"/>
  <c r="G8" i="2"/>
  <c r="I10" i="2"/>
  <c r="I11" i="2"/>
  <c r="I12" i="2"/>
  <c r="I13" i="2"/>
  <c r="G21" i="2"/>
  <c r="J14" i="2"/>
  <c r="K14" i="2" s="1"/>
  <c r="J18" i="2"/>
  <c r="K18" i="2" s="1"/>
  <c r="J8" i="2"/>
  <c r="K8" i="2" s="1"/>
  <c r="J12" i="2"/>
  <c r="K12" i="2" s="1"/>
  <c r="J16" i="2"/>
  <c r="K16" i="2" s="1"/>
  <c r="J20" i="2"/>
  <c r="K20" i="2" s="1"/>
  <c r="J10" i="2"/>
  <c r="K10" i="2" s="1"/>
  <c r="J7" i="2"/>
  <c r="K7" i="2" s="1"/>
  <c r="J11" i="2"/>
  <c r="K11" i="2" s="1"/>
  <c r="J15" i="2"/>
  <c r="K15" i="2" s="1"/>
  <c r="J19" i="2"/>
  <c r="K19" i="2" s="1"/>
  <c r="I5" i="2"/>
  <c r="J9" i="2"/>
  <c r="K9" i="2" s="1"/>
  <c r="J13" i="2"/>
  <c r="K13" i="2" s="1"/>
  <c r="J17" i="2"/>
  <c r="K17" i="2" s="1"/>
  <c r="J5" i="2"/>
  <c r="K5" i="2" s="1"/>
  <c r="H15" i="4" l="1"/>
  <c r="H16" i="4"/>
  <c r="H14" i="4"/>
  <c r="H12" i="4"/>
  <c r="J7" i="3"/>
  <c r="K7" i="3" s="1"/>
  <c r="J21" i="3"/>
  <c r="K21" i="3" s="1"/>
  <c r="J22" i="3"/>
  <c r="K22" i="3" s="1"/>
  <c r="J18" i="3"/>
  <c r="K18" i="3" s="1"/>
  <c r="J16" i="3"/>
  <c r="K16" i="3" s="1"/>
  <c r="J5" i="3"/>
  <c r="K5" i="3" s="1"/>
  <c r="J6" i="3"/>
  <c r="K6" i="3" s="1"/>
  <c r="J12" i="3"/>
  <c r="K12" i="3" s="1"/>
  <c r="J15" i="3"/>
  <c r="K15" i="3" s="1"/>
  <c r="J11" i="3"/>
  <c r="K11" i="3" s="1"/>
  <c r="J13" i="3"/>
  <c r="K13" i="3" s="1"/>
  <c r="J10" i="3"/>
  <c r="K10" i="3" s="1"/>
  <c r="H12" i="3"/>
  <c r="J14" i="3"/>
  <c r="K14" i="3" s="1"/>
  <c r="J8" i="3"/>
  <c r="K8" i="3" s="1"/>
  <c r="J9" i="3"/>
  <c r="K9" i="3" s="1"/>
  <c r="H11" i="3"/>
  <c r="H16" i="3"/>
  <c r="H13" i="3"/>
  <c r="H10" i="3"/>
  <c r="H15" i="3"/>
  <c r="H9" i="3"/>
  <c r="H17" i="3"/>
  <c r="H14" i="3"/>
  <c r="H8" i="3"/>
  <c r="H9" i="4"/>
  <c r="H6" i="3"/>
  <c r="J19" i="3"/>
  <c r="K19" i="3" s="1"/>
  <c r="J20" i="3"/>
  <c r="K20" i="3" s="1"/>
  <c r="H5" i="3"/>
  <c r="H7" i="3"/>
  <c r="J15" i="4"/>
  <c r="K15" i="4" s="1"/>
  <c r="J11" i="4"/>
  <c r="K11" i="4" s="1"/>
  <c r="J7" i="4"/>
  <c r="K7" i="4" s="1"/>
  <c r="H5" i="4"/>
  <c r="J16" i="4"/>
  <c r="K16" i="4" s="1"/>
  <c r="J12" i="4"/>
  <c r="K12" i="4" s="1"/>
  <c r="J8" i="4"/>
  <c r="K8" i="4" s="1"/>
  <c r="J14" i="4"/>
  <c r="K14" i="4" s="1"/>
  <c r="J10" i="4"/>
  <c r="K10" i="4" s="1"/>
  <c r="J6" i="4"/>
  <c r="K6" i="4" s="1"/>
  <c r="J17" i="4"/>
  <c r="K17" i="4" s="1"/>
  <c r="J13" i="4"/>
  <c r="K13" i="4" s="1"/>
  <c r="J9" i="4"/>
  <c r="K9" i="4" s="1"/>
  <c r="J5" i="4"/>
  <c r="K5" i="4" s="1"/>
  <c r="H11" i="4"/>
  <c r="H6" i="4"/>
  <c r="H10" i="4"/>
  <c r="H13" i="4"/>
  <c r="H8" i="4"/>
  <c r="H7" i="4"/>
  <c r="H21" i="2"/>
  <c r="H20" i="2"/>
  <c r="H19" i="2"/>
  <c r="H18" i="2"/>
  <c r="H16" i="2"/>
  <c r="H11" i="2"/>
  <c r="H5" i="2"/>
  <c r="H8" i="2"/>
  <c r="H13" i="2"/>
  <c r="H7" i="2"/>
  <c r="H17" i="2"/>
  <c r="H12" i="2"/>
  <c r="H6" i="2"/>
  <c r="J6" i="2"/>
  <c r="K6" i="2" s="1"/>
  <c r="H15" i="2"/>
  <c r="H14" i="2"/>
  <c r="H9" i="2"/>
  <c r="H10" i="2"/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C21" i="1"/>
  <c r="B21" i="1"/>
  <c r="G20" i="1"/>
  <c r="C20" i="1"/>
  <c r="B20" i="1"/>
  <c r="C19" i="1"/>
  <c r="B19" i="1"/>
  <c r="C18" i="1"/>
  <c r="B18" i="1"/>
  <c r="F5" i="10"/>
  <c r="D63" i="12"/>
  <c r="C63" i="12"/>
  <c r="D60" i="12"/>
  <c r="C60" i="12"/>
  <c r="D58" i="12"/>
  <c r="C58" i="12"/>
  <c r="D54" i="12"/>
  <c r="C54" i="12"/>
  <c r="D53" i="12"/>
  <c r="C53" i="12"/>
  <c r="D52" i="12"/>
  <c r="C52" i="12"/>
  <c r="D50" i="12"/>
  <c r="C50" i="12"/>
  <c r="D43" i="12"/>
  <c r="C43" i="12"/>
  <c r="D34" i="12"/>
  <c r="C34" i="12"/>
  <c r="D31" i="12"/>
  <c r="C31" i="12"/>
  <c r="D27" i="12"/>
  <c r="C27" i="12"/>
  <c r="D25" i="12"/>
  <c r="C25" i="12"/>
  <c r="D24" i="12"/>
  <c r="C24" i="12"/>
  <c r="D16" i="12"/>
  <c r="C16" i="12"/>
  <c r="D10" i="12"/>
  <c r="C10" i="12"/>
  <c r="D8" i="12"/>
  <c r="C8" i="12"/>
  <c r="D7" i="12"/>
  <c r="C7" i="12"/>
  <c r="D69" i="11"/>
  <c r="C69" i="11"/>
  <c r="D67" i="11"/>
  <c r="C67" i="11"/>
  <c r="D63" i="11"/>
  <c r="C63" i="11"/>
  <c r="D60" i="11"/>
  <c r="C60" i="11"/>
  <c r="D58" i="11"/>
  <c r="C58" i="11"/>
  <c r="D54" i="11"/>
  <c r="C54" i="11"/>
  <c r="D53" i="11"/>
  <c r="C53" i="11"/>
  <c r="D52" i="11"/>
  <c r="C52" i="11"/>
  <c r="D50" i="11"/>
  <c r="C50" i="11"/>
  <c r="D43" i="11"/>
  <c r="C43" i="11"/>
  <c r="D34" i="11"/>
  <c r="C34" i="11"/>
  <c r="D31" i="11"/>
  <c r="C31" i="11"/>
  <c r="D27" i="11"/>
  <c r="C27" i="11"/>
  <c r="D25" i="11"/>
  <c r="C25" i="11"/>
  <c r="D24" i="11"/>
  <c r="C24" i="11"/>
  <c r="D16" i="11"/>
  <c r="C16" i="11"/>
  <c r="D10" i="11"/>
  <c r="C10" i="11"/>
  <c r="D8" i="11"/>
  <c r="C8" i="11"/>
  <c r="D7" i="11"/>
  <c r="C7" i="1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G21" i="1" l="1"/>
  <c r="G19" i="1"/>
  <c r="G18" i="1"/>
  <c r="G16" i="1" l="1"/>
  <c r="G15" i="1"/>
  <c r="G14" i="1"/>
  <c r="G12" i="1"/>
  <c r="G11" i="1"/>
  <c r="I10" i="1"/>
  <c r="G8" i="1"/>
  <c r="G7" i="1"/>
  <c r="I16" i="1"/>
  <c r="G17" i="1"/>
  <c r="I14" i="1"/>
  <c r="G13" i="1"/>
  <c r="G9" i="1"/>
  <c r="G6" i="1"/>
  <c r="G5" i="1"/>
  <c r="J17" i="1" l="1"/>
  <c r="K17" i="1" s="1"/>
  <c r="J21" i="1"/>
  <c r="K21" i="1" s="1"/>
  <c r="J19" i="1"/>
  <c r="K19" i="1" s="1"/>
  <c r="J18" i="1"/>
  <c r="K18" i="1" s="1"/>
  <c r="J20" i="1"/>
  <c r="K20" i="1" s="1"/>
  <c r="I19" i="1"/>
  <c r="I18" i="1"/>
  <c r="I20" i="1"/>
  <c r="I21" i="1"/>
  <c r="I9" i="1"/>
  <c r="J9" i="1"/>
  <c r="K9" i="1" s="1"/>
  <c r="J5" i="1"/>
  <c r="K5" i="1" s="1"/>
  <c r="I13" i="1"/>
  <c r="I5" i="1"/>
  <c r="I7" i="1"/>
  <c r="G10" i="1"/>
  <c r="H8" i="1" s="1"/>
  <c r="I12" i="1"/>
  <c r="J11" i="1"/>
  <c r="K11" i="1" s="1"/>
  <c r="J16" i="1"/>
  <c r="K16" i="1" s="1"/>
  <c r="J6" i="1"/>
  <c r="K6" i="1" s="1"/>
  <c r="J10" i="1"/>
  <c r="K10" i="1" s="1"/>
  <c r="J12" i="1"/>
  <c r="K12" i="1" s="1"/>
  <c r="I8" i="1"/>
  <c r="I11" i="1"/>
  <c r="I15" i="1"/>
  <c r="I17" i="1"/>
  <c r="I6" i="1"/>
  <c r="J7" i="1"/>
  <c r="K7" i="1" s="1"/>
  <c r="J8" i="1"/>
  <c r="K8" i="1" s="1"/>
  <c r="J13" i="1"/>
  <c r="K13" i="1" s="1"/>
  <c r="J14" i="1"/>
  <c r="K14" i="1" s="1"/>
  <c r="J15" i="1"/>
  <c r="K15" i="1" s="1"/>
  <c r="H5" i="1" l="1"/>
  <c r="H17" i="1"/>
  <c r="H19" i="1"/>
  <c r="H20" i="1"/>
  <c r="H13" i="1"/>
  <c r="H7" i="1"/>
  <c r="H18" i="1"/>
  <c r="H6" i="1"/>
  <c r="H21" i="1"/>
  <c r="H12" i="1"/>
  <c r="H16" i="1"/>
  <c r="H14" i="1"/>
  <c r="H15" i="1"/>
  <c r="H10" i="1"/>
  <c r="H9" i="1"/>
  <c r="H11" i="1"/>
  <c r="I66" i="12" l="1"/>
  <c r="I65" i="12"/>
  <c r="I62" i="12"/>
  <c r="I61" i="12"/>
  <c r="I60" i="12"/>
  <c r="I54" i="12"/>
  <c r="I48" i="12"/>
  <c r="I47" i="12"/>
  <c r="I46" i="12"/>
  <c r="I45" i="12"/>
  <c r="I43" i="12"/>
  <c r="I42" i="12"/>
  <c r="I41" i="12"/>
  <c r="I40" i="12"/>
  <c r="I37" i="12"/>
  <c r="I36" i="12"/>
  <c r="I32" i="12"/>
  <c r="I28" i="12"/>
  <c r="I27" i="12"/>
  <c r="I23" i="12"/>
  <c r="I21" i="12"/>
  <c r="I20" i="12"/>
  <c r="I19" i="12"/>
  <c r="I18" i="12"/>
  <c r="I17" i="12"/>
  <c r="I15" i="12"/>
  <c r="I14" i="12"/>
  <c r="I13" i="12"/>
  <c r="I12" i="12"/>
  <c r="I7" i="12"/>
  <c r="I6" i="12"/>
  <c r="I4" i="12"/>
  <c r="I68" i="11"/>
  <c r="I66" i="11"/>
  <c r="I65" i="11"/>
  <c r="I62" i="11"/>
  <c r="I61" i="11"/>
  <c r="I60" i="11"/>
  <c r="I54" i="11"/>
  <c r="I48" i="11"/>
  <c r="I47" i="11"/>
  <c r="I46" i="11"/>
  <c r="I45" i="11"/>
  <c r="I43" i="11"/>
  <c r="I42" i="11"/>
  <c r="I41" i="11"/>
  <c r="I40" i="11"/>
  <c r="I37" i="11"/>
  <c r="I36" i="11"/>
  <c r="I32" i="11"/>
  <c r="I28" i="11"/>
  <c r="I27" i="11"/>
  <c r="I23" i="11"/>
  <c r="I21" i="11"/>
  <c r="I20" i="11"/>
  <c r="I19" i="11"/>
  <c r="I18" i="11"/>
  <c r="I17" i="11"/>
  <c r="I15" i="11"/>
  <c r="I14" i="11"/>
  <c r="I13" i="11"/>
  <c r="I12" i="11"/>
  <c r="I7" i="11"/>
  <c r="I6" i="11"/>
  <c r="I4" i="11"/>
  <c r="I16" i="11"/>
  <c r="I53" i="11" l="1"/>
  <c r="I24" i="11"/>
  <c r="I49" i="11"/>
  <c r="I50" i="11"/>
  <c r="I69" i="11"/>
  <c r="I29" i="11"/>
  <c r="I11" i="11"/>
  <c r="I39" i="11"/>
  <c r="J14" i="8" l="1"/>
  <c r="J10" i="8"/>
  <c r="J6" i="8"/>
  <c r="J13" i="8"/>
  <c r="J9" i="8"/>
  <c r="J12" i="8"/>
  <c r="J8" i="8"/>
  <c r="J11" i="8"/>
  <c r="J7" i="8"/>
  <c r="I33" i="11"/>
  <c r="I34" i="11"/>
  <c r="I51" i="11"/>
  <c r="I67" i="11"/>
  <c r="I58" i="11"/>
  <c r="I52" i="11"/>
  <c r="I44" i="11"/>
  <c r="I38" i="11"/>
  <c r="I5" i="11"/>
  <c r="I10" i="11"/>
  <c r="I25" i="11"/>
  <c r="I63" i="11"/>
  <c r="I9" i="11"/>
  <c r="I26" i="11"/>
  <c r="I64" i="11"/>
  <c r="I55" i="11"/>
  <c r="I57" i="11"/>
  <c r="I30" i="11"/>
  <c r="I56" i="11"/>
  <c r="I59" i="11"/>
  <c r="I35" i="11"/>
  <c r="I31" i="11"/>
  <c r="I8" i="11"/>
  <c r="I22" i="11"/>
  <c r="I11" i="12"/>
  <c r="I29" i="12"/>
  <c r="I50" i="12"/>
  <c r="I24" i="12"/>
  <c r="I16" i="12"/>
  <c r="I39" i="12"/>
  <c r="K11" i="8" l="1"/>
  <c r="K8" i="8"/>
  <c r="K6" i="8"/>
  <c r="K12" i="8"/>
  <c r="K10" i="8"/>
  <c r="K13" i="8"/>
  <c r="K7" i="8"/>
  <c r="K9" i="8"/>
  <c r="K14" i="8"/>
  <c r="I33" i="12"/>
  <c r="I34" i="12"/>
  <c r="I49" i="12"/>
  <c r="I71" i="11"/>
  <c r="I9" i="12"/>
  <c r="I51" i="12"/>
  <c r="I44" i="12"/>
  <c r="I38" i="12"/>
  <c r="I30" i="12"/>
  <c r="I52" i="12"/>
  <c r="I35" i="12"/>
  <c r="I59" i="12"/>
  <c r="I53" i="12"/>
  <c r="I64" i="12"/>
  <c r="I5" i="12"/>
  <c r="I22" i="12"/>
  <c r="I58" i="12"/>
  <c r="I55" i="12"/>
  <c r="I25" i="12"/>
  <c r="I10" i="12"/>
  <c r="I31" i="12"/>
  <c r="I63" i="12"/>
  <c r="I26" i="12"/>
  <c r="I8" i="12"/>
  <c r="I57" i="12"/>
  <c r="I56" i="12"/>
  <c r="I68" i="12" l="1"/>
  <c r="W32" i="12" l="1"/>
  <c r="X32" i="12" s="1"/>
  <c r="AL32" i="12" s="1"/>
  <c r="U32" i="12"/>
  <c r="V32" i="12" s="1"/>
  <c r="AK32" i="12" s="1"/>
  <c r="S32" i="12"/>
  <c r="T32" i="12" s="1"/>
  <c r="AJ32" i="12" s="1"/>
  <c r="R32" i="12"/>
  <c r="AI32" i="12" s="1"/>
  <c r="P32" i="12"/>
  <c r="AH32" i="12" s="1"/>
  <c r="N32" i="12"/>
  <c r="AG32" i="12" s="1"/>
  <c r="J32" i="12"/>
  <c r="AE32" i="12" s="1"/>
  <c r="G32" i="12"/>
  <c r="H32" i="12" s="1"/>
  <c r="AD32" i="12" s="1"/>
  <c r="W32" i="11"/>
  <c r="X32" i="11" s="1"/>
  <c r="AL32" i="11" s="1"/>
  <c r="U32" i="11"/>
  <c r="V32" i="11" s="1"/>
  <c r="AK32" i="11" s="1"/>
  <c r="T32" i="11"/>
  <c r="AJ32" i="11" s="1"/>
  <c r="R32" i="11"/>
  <c r="AI32" i="11" s="1"/>
  <c r="P32" i="11"/>
  <c r="AH32" i="11" s="1"/>
  <c r="N32" i="11"/>
  <c r="AG32" i="11" s="1"/>
  <c r="J32" i="11"/>
  <c r="AE32" i="11" s="1"/>
  <c r="G32" i="11"/>
  <c r="H32" i="11" s="1"/>
  <c r="AD32" i="11" s="1"/>
  <c r="E5" i="10" l="1"/>
  <c r="I5" i="10" s="1"/>
  <c r="W23" i="12"/>
  <c r="X23" i="12" s="1"/>
  <c r="AL23" i="12" s="1"/>
  <c r="U23" i="12"/>
  <c r="V23" i="12" s="1"/>
  <c r="AK23" i="12" s="1"/>
  <c r="P23" i="12"/>
  <c r="AH23" i="12" s="1"/>
  <c r="N23" i="12"/>
  <c r="AG23" i="12" s="1"/>
  <c r="J23" i="12"/>
  <c r="AE23" i="12" s="1"/>
  <c r="G23" i="12"/>
  <c r="H23" i="12" s="1"/>
  <c r="AD23" i="12" s="1"/>
  <c r="W24" i="11"/>
  <c r="X24" i="11" s="1"/>
  <c r="AL24" i="11" s="1"/>
  <c r="U24" i="11"/>
  <c r="V24" i="11" s="1"/>
  <c r="AK24" i="11" s="1"/>
  <c r="J24" i="11"/>
  <c r="AE24" i="11" s="1"/>
  <c r="G24" i="11"/>
  <c r="H24" i="11" s="1"/>
  <c r="AD24" i="11" s="1"/>
  <c r="G44" i="11"/>
  <c r="W15" i="12"/>
  <c r="X15" i="12" s="1"/>
  <c r="AL15" i="12" s="1"/>
  <c r="U15" i="12"/>
  <c r="V15" i="12" s="1"/>
  <c r="AK15" i="12" s="1"/>
  <c r="S15" i="12"/>
  <c r="T15" i="12" s="1"/>
  <c r="AJ15" i="12" s="1"/>
  <c r="R15" i="12"/>
  <c r="AI15" i="12" s="1"/>
  <c r="P15" i="12"/>
  <c r="AH15" i="12" s="1"/>
  <c r="N15" i="12"/>
  <c r="AG15" i="12" s="1"/>
  <c r="J15" i="12"/>
  <c r="AE15" i="12" s="1"/>
  <c r="G15" i="12"/>
  <c r="H15" i="12" s="1"/>
  <c r="AD15" i="12" s="1"/>
  <c r="E15" i="12"/>
  <c r="F15" i="12" s="1"/>
  <c r="AC15" i="12" s="1"/>
  <c r="W16" i="11"/>
  <c r="X16" i="11" s="1"/>
  <c r="AL16" i="11" s="1"/>
  <c r="U16" i="11"/>
  <c r="V16" i="11" s="1"/>
  <c r="AK16" i="11" s="1"/>
  <c r="T16" i="11"/>
  <c r="AJ16" i="11" s="1"/>
  <c r="R16" i="11"/>
  <c r="AI16" i="11" s="1"/>
  <c r="P16" i="11"/>
  <c r="AH16" i="11" s="1"/>
  <c r="N16" i="11"/>
  <c r="AG16" i="11" s="1"/>
  <c r="J16" i="11"/>
  <c r="AE16" i="11" s="1"/>
  <c r="G16" i="11"/>
  <c r="H16" i="11" s="1"/>
  <c r="AD16" i="11" s="1"/>
  <c r="E16" i="11"/>
  <c r="F16" i="11" s="1"/>
  <c r="AC16" i="11" s="1"/>
  <c r="W66" i="12"/>
  <c r="X66" i="12" s="1"/>
  <c r="AL66" i="12" s="1"/>
  <c r="U66" i="12"/>
  <c r="V66" i="12" s="1"/>
  <c r="AK66" i="12" s="1"/>
  <c r="S66" i="12"/>
  <c r="T66" i="12" s="1"/>
  <c r="AJ66" i="12" s="1"/>
  <c r="R66" i="12"/>
  <c r="AI66" i="12" s="1"/>
  <c r="P66" i="12"/>
  <c r="AH66" i="12" s="1"/>
  <c r="N66" i="12"/>
  <c r="AG66" i="12" s="1"/>
  <c r="J66" i="12"/>
  <c r="AE66" i="12" s="1"/>
  <c r="G66" i="12"/>
  <c r="H66" i="12" s="1"/>
  <c r="AD66" i="12" s="1"/>
  <c r="E66" i="12"/>
  <c r="F66" i="12" s="1"/>
  <c r="AC66" i="12" s="1"/>
  <c r="W65" i="12"/>
  <c r="X65" i="12" s="1"/>
  <c r="AL65" i="12" s="1"/>
  <c r="U65" i="12"/>
  <c r="V65" i="12" s="1"/>
  <c r="AK65" i="12" s="1"/>
  <c r="G65" i="12"/>
  <c r="H65" i="12" s="1"/>
  <c r="AD65" i="12" s="1"/>
  <c r="W64" i="12"/>
  <c r="X64" i="12" s="1"/>
  <c r="AL64" i="12" s="1"/>
  <c r="U64" i="12"/>
  <c r="V64" i="12" s="1"/>
  <c r="AK64" i="12" s="1"/>
  <c r="W63" i="12"/>
  <c r="X63" i="12" s="1"/>
  <c r="AL63" i="12" s="1"/>
  <c r="U63" i="12"/>
  <c r="V63" i="12" s="1"/>
  <c r="AK63" i="12" s="1"/>
  <c r="P63" i="12"/>
  <c r="AH63" i="12" s="1"/>
  <c r="N63" i="12"/>
  <c r="AG63" i="12" s="1"/>
  <c r="J63" i="12"/>
  <c r="AE63" i="12" s="1"/>
  <c r="G63" i="12"/>
  <c r="H63" i="12" s="1"/>
  <c r="AD63" i="12" s="1"/>
  <c r="W62" i="12"/>
  <c r="X62" i="12" s="1"/>
  <c r="AL62" i="12" s="1"/>
  <c r="U62" i="12"/>
  <c r="V62" i="12" s="1"/>
  <c r="AK62" i="12" s="1"/>
  <c r="S62" i="12"/>
  <c r="T62" i="12" s="1"/>
  <c r="AJ62" i="12" s="1"/>
  <c r="R62" i="12"/>
  <c r="AI62" i="12" s="1"/>
  <c r="P62" i="12"/>
  <c r="AH62" i="12" s="1"/>
  <c r="N62" i="12"/>
  <c r="AG62" i="12" s="1"/>
  <c r="G62" i="12"/>
  <c r="H62" i="12" s="1"/>
  <c r="AD62" i="12" s="1"/>
  <c r="E62" i="12"/>
  <c r="F62" i="12" s="1"/>
  <c r="AC62" i="12" s="1"/>
  <c r="W61" i="12"/>
  <c r="X61" i="12" s="1"/>
  <c r="AL61" i="12" s="1"/>
  <c r="U61" i="12"/>
  <c r="V61" i="12" s="1"/>
  <c r="AK61" i="12" s="1"/>
  <c r="S61" i="12"/>
  <c r="T61" i="12" s="1"/>
  <c r="AJ61" i="12" s="1"/>
  <c r="R61" i="12"/>
  <c r="AI61" i="12" s="1"/>
  <c r="N61" i="12"/>
  <c r="AG61" i="12" s="1"/>
  <c r="G61" i="12"/>
  <c r="H61" i="12" s="1"/>
  <c r="AD61" i="12" s="1"/>
  <c r="E61" i="12"/>
  <c r="F61" i="12" s="1"/>
  <c r="AC61" i="12" s="1"/>
  <c r="W60" i="12"/>
  <c r="X60" i="12" s="1"/>
  <c r="AL60" i="12" s="1"/>
  <c r="U60" i="12"/>
  <c r="V60" i="12" s="1"/>
  <c r="AK60" i="12" s="1"/>
  <c r="W59" i="12"/>
  <c r="X59" i="12" s="1"/>
  <c r="AL59" i="12" s="1"/>
  <c r="U59" i="12"/>
  <c r="V59" i="12" s="1"/>
  <c r="AK59" i="12" s="1"/>
  <c r="W58" i="12"/>
  <c r="X58" i="12" s="1"/>
  <c r="AL58" i="12" s="1"/>
  <c r="U58" i="12"/>
  <c r="V58" i="12" s="1"/>
  <c r="AK58" i="12" s="1"/>
  <c r="W57" i="12"/>
  <c r="X57" i="12" s="1"/>
  <c r="AL57" i="12" s="1"/>
  <c r="U57" i="12"/>
  <c r="V57" i="12" s="1"/>
  <c r="AK57" i="12" s="1"/>
  <c r="W56" i="12"/>
  <c r="X56" i="12" s="1"/>
  <c r="AL56" i="12" s="1"/>
  <c r="U56" i="12"/>
  <c r="V56" i="12" s="1"/>
  <c r="AK56" i="12" s="1"/>
  <c r="S56" i="12"/>
  <c r="T56" i="12" s="1"/>
  <c r="AJ56" i="12" s="1"/>
  <c r="R56" i="12"/>
  <c r="AI56" i="12" s="1"/>
  <c r="P56" i="12"/>
  <c r="AH56" i="12" s="1"/>
  <c r="N56" i="12"/>
  <c r="AG56" i="12" s="1"/>
  <c r="G56" i="12"/>
  <c r="H56" i="12" s="1"/>
  <c r="AD56" i="12" s="1"/>
  <c r="W55" i="12"/>
  <c r="X55" i="12" s="1"/>
  <c r="AL55" i="12" s="1"/>
  <c r="U55" i="12"/>
  <c r="V55" i="12" s="1"/>
  <c r="AK55" i="12" s="1"/>
  <c r="S55" i="12"/>
  <c r="T55" i="12" s="1"/>
  <c r="AJ55" i="12" s="1"/>
  <c r="R55" i="12"/>
  <c r="AI55" i="12" s="1"/>
  <c r="N55" i="12"/>
  <c r="AG55" i="12" s="1"/>
  <c r="G55" i="12"/>
  <c r="H55" i="12" s="1"/>
  <c r="AD55" i="12" s="1"/>
  <c r="W54" i="12"/>
  <c r="X54" i="12" s="1"/>
  <c r="AL54" i="12" s="1"/>
  <c r="U54" i="12"/>
  <c r="V54" i="12" s="1"/>
  <c r="AK54" i="12" s="1"/>
  <c r="W53" i="12"/>
  <c r="X53" i="12" s="1"/>
  <c r="AL53" i="12" s="1"/>
  <c r="U53" i="12"/>
  <c r="V53" i="12" s="1"/>
  <c r="AK53" i="12" s="1"/>
  <c r="G53" i="12"/>
  <c r="H53" i="12" s="1"/>
  <c r="AD53" i="12" s="1"/>
  <c r="E53" i="12"/>
  <c r="F53" i="12" s="1"/>
  <c r="AC53" i="12" s="1"/>
  <c r="W52" i="12"/>
  <c r="X52" i="12" s="1"/>
  <c r="AL52" i="12" s="1"/>
  <c r="U52" i="12"/>
  <c r="V52" i="12" s="1"/>
  <c r="AK52" i="12" s="1"/>
  <c r="J52" i="12"/>
  <c r="AE52" i="12" s="1"/>
  <c r="G52" i="12"/>
  <c r="H52" i="12" s="1"/>
  <c r="AD52" i="12" s="1"/>
  <c r="W51" i="12"/>
  <c r="X51" i="12" s="1"/>
  <c r="AL51" i="12" s="1"/>
  <c r="U51" i="12"/>
  <c r="V51" i="12" s="1"/>
  <c r="AK51" i="12" s="1"/>
  <c r="P51" i="12"/>
  <c r="AH51" i="12" s="1"/>
  <c r="N51" i="12"/>
  <c r="AG51" i="12" s="1"/>
  <c r="W50" i="12"/>
  <c r="X50" i="12" s="1"/>
  <c r="AL50" i="12" s="1"/>
  <c r="U50" i="12"/>
  <c r="V50" i="12" s="1"/>
  <c r="AK50" i="12" s="1"/>
  <c r="S50" i="12"/>
  <c r="T50" i="12" s="1"/>
  <c r="AJ50" i="12" s="1"/>
  <c r="R50" i="12"/>
  <c r="AI50" i="12" s="1"/>
  <c r="P50" i="12"/>
  <c r="AH50" i="12" s="1"/>
  <c r="N50" i="12"/>
  <c r="AG50" i="12" s="1"/>
  <c r="G50" i="12"/>
  <c r="W49" i="12"/>
  <c r="X49" i="12" s="1"/>
  <c r="AL49" i="12" s="1"/>
  <c r="U49" i="12"/>
  <c r="V49" i="12" s="1"/>
  <c r="AK49" i="12" s="1"/>
  <c r="S49" i="12"/>
  <c r="T49" i="12" s="1"/>
  <c r="AJ49" i="12" s="1"/>
  <c r="R49" i="12"/>
  <c r="AI49" i="12" s="1"/>
  <c r="P49" i="12"/>
  <c r="AH49" i="12" s="1"/>
  <c r="N49" i="12"/>
  <c r="AG49" i="12" s="1"/>
  <c r="G49" i="12"/>
  <c r="H49" i="12" s="1"/>
  <c r="AD49" i="12" s="1"/>
  <c r="E49" i="12"/>
  <c r="W48" i="12"/>
  <c r="X48" i="12" s="1"/>
  <c r="AL48" i="12" s="1"/>
  <c r="U48" i="12"/>
  <c r="V48" i="12" s="1"/>
  <c r="AK48" i="12" s="1"/>
  <c r="S48" i="12"/>
  <c r="T48" i="12" s="1"/>
  <c r="AJ48" i="12" s="1"/>
  <c r="R48" i="12"/>
  <c r="AI48" i="12" s="1"/>
  <c r="W47" i="12"/>
  <c r="X47" i="12" s="1"/>
  <c r="AL47" i="12" s="1"/>
  <c r="U47" i="12"/>
  <c r="V47" i="12" s="1"/>
  <c r="AK47" i="12" s="1"/>
  <c r="S47" i="12"/>
  <c r="T47" i="12" s="1"/>
  <c r="AJ47" i="12" s="1"/>
  <c r="R47" i="12"/>
  <c r="AI47" i="12" s="1"/>
  <c r="P47" i="12"/>
  <c r="AH47" i="12" s="1"/>
  <c r="N47" i="12"/>
  <c r="AG47" i="12" s="1"/>
  <c r="J47" i="12"/>
  <c r="AE47" i="12" s="1"/>
  <c r="G47" i="12"/>
  <c r="H47" i="12" s="1"/>
  <c r="AD47" i="12" s="1"/>
  <c r="E47" i="12"/>
  <c r="F47" i="12" s="1"/>
  <c r="AC47" i="12" s="1"/>
  <c r="W46" i="12"/>
  <c r="X46" i="12" s="1"/>
  <c r="AL46" i="12" s="1"/>
  <c r="U46" i="12"/>
  <c r="V46" i="12" s="1"/>
  <c r="AK46" i="12" s="1"/>
  <c r="J46" i="12"/>
  <c r="AE46" i="12" s="1"/>
  <c r="G46" i="12"/>
  <c r="H46" i="12" s="1"/>
  <c r="AD46" i="12" s="1"/>
  <c r="E46" i="12"/>
  <c r="F46" i="12" s="1"/>
  <c r="AC46" i="12" s="1"/>
  <c r="W45" i="12"/>
  <c r="X45" i="12" s="1"/>
  <c r="AL45" i="12" s="1"/>
  <c r="U45" i="12"/>
  <c r="V45" i="12" s="1"/>
  <c r="AK45" i="12" s="1"/>
  <c r="S45" i="12"/>
  <c r="T45" i="12" s="1"/>
  <c r="AJ45" i="12" s="1"/>
  <c r="R45" i="12"/>
  <c r="AI45" i="12" s="1"/>
  <c r="P45" i="12"/>
  <c r="AH45" i="12" s="1"/>
  <c r="N45" i="12"/>
  <c r="AG45" i="12" s="1"/>
  <c r="J45" i="12"/>
  <c r="AE45" i="12" s="1"/>
  <c r="G45" i="12"/>
  <c r="H45" i="12" s="1"/>
  <c r="AD45" i="12" s="1"/>
  <c r="E45" i="12"/>
  <c r="F45" i="12" s="1"/>
  <c r="AC45" i="12" s="1"/>
  <c r="W44" i="12"/>
  <c r="X44" i="12" s="1"/>
  <c r="AL44" i="12" s="1"/>
  <c r="U44" i="12"/>
  <c r="V44" i="12" s="1"/>
  <c r="AK44" i="12" s="1"/>
  <c r="J44" i="12"/>
  <c r="AE44" i="12" s="1"/>
  <c r="G44" i="12"/>
  <c r="H44" i="12" s="1"/>
  <c r="AD44" i="12" s="1"/>
  <c r="E44" i="12"/>
  <c r="F44" i="12" s="1"/>
  <c r="AC44" i="12" s="1"/>
  <c r="W43" i="12"/>
  <c r="X43" i="12" s="1"/>
  <c r="AL43" i="12" s="1"/>
  <c r="U43" i="12"/>
  <c r="V43" i="12" s="1"/>
  <c r="AK43" i="12" s="1"/>
  <c r="S43" i="12"/>
  <c r="T43" i="12" s="1"/>
  <c r="AJ43" i="12" s="1"/>
  <c r="R43" i="12"/>
  <c r="AI43" i="12" s="1"/>
  <c r="P43" i="12"/>
  <c r="AH43" i="12" s="1"/>
  <c r="N43" i="12"/>
  <c r="AG43" i="12" s="1"/>
  <c r="J43" i="12"/>
  <c r="AE43" i="12" s="1"/>
  <c r="W42" i="12"/>
  <c r="X42" i="12" s="1"/>
  <c r="AL42" i="12" s="1"/>
  <c r="U42" i="12"/>
  <c r="V42" i="12" s="1"/>
  <c r="AK42" i="12" s="1"/>
  <c r="S42" i="12"/>
  <c r="T42" i="12" s="1"/>
  <c r="AJ42" i="12" s="1"/>
  <c r="R42" i="12"/>
  <c r="AI42" i="12" s="1"/>
  <c r="P42" i="12"/>
  <c r="AH42" i="12" s="1"/>
  <c r="N42" i="12"/>
  <c r="AG42" i="12" s="1"/>
  <c r="J42" i="12"/>
  <c r="AE42" i="12" s="1"/>
  <c r="G42" i="12"/>
  <c r="H42" i="12" s="1"/>
  <c r="AD42" i="12" s="1"/>
  <c r="E42" i="12"/>
  <c r="F42" i="12" s="1"/>
  <c r="AC42" i="12" s="1"/>
  <c r="W41" i="12"/>
  <c r="X41" i="12" s="1"/>
  <c r="AL41" i="12" s="1"/>
  <c r="U41" i="12"/>
  <c r="V41" i="12" s="1"/>
  <c r="AK41" i="12" s="1"/>
  <c r="J41" i="12"/>
  <c r="AE41" i="12" s="1"/>
  <c r="G41" i="12"/>
  <c r="H41" i="12" s="1"/>
  <c r="AD41" i="12" s="1"/>
  <c r="W40" i="12"/>
  <c r="X40" i="12" s="1"/>
  <c r="AL40" i="12" s="1"/>
  <c r="U40" i="12"/>
  <c r="V40" i="12" s="1"/>
  <c r="AK40" i="12" s="1"/>
  <c r="P40" i="12"/>
  <c r="AH40" i="12" s="1"/>
  <c r="N40" i="12"/>
  <c r="AG40" i="12" s="1"/>
  <c r="W39" i="12"/>
  <c r="X39" i="12" s="1"/>
  <c r="AL39" i="12" s="1"/>
  <c r="U39" i="12"/>
  <c r="V39" i="12" s="1"/>
  <c r="AK39" i="12" s="1"/>
  <c r="G39" i="12"/>
  <c r="H39" i="12" s="1"/>
  <c r="AD39" i="12" s="1"/>
  <c r="W38" i="12"/>
  <c r="X38" i="12" s="1"/>
  <c r="AL38" i="12" s="1"/>
  <c r="U38" i="12"/>
  <c r="V38" i="12" s="1"/>
  <c r="AK38" i="12" s="1"/>
  <c r="S38" i="12"/>
  <c r="T38" i="12" s="1"/>
  <c r="AJ38" i="12" s="1"/>
  <c r="R38" i="12"/>
  <c r="AI38" i="12" s="1"/>
  <c r="J38" i="12"/>
  <c r="AE38" i="12" s="1"/>
  <c r="G38" i="12"/>
  <c r="H38" i="12" s="1"/>
  <c r="AD38" i="12" s="1"/>
  <c r="E38" i="12"/>
  <c r="F38" i="12" s="1"/>
  <c r="AC38" i="12" s="1"/>
  <c r="W37" i="12"/>
  <c r="X37" i="12" s="1"/>
  <c r="AL37" i="12" s="1"/>
  <c r="U37" i="12"/>
  <c r="V37" i="12" s="1"/>
  <c r="AK37" i="12" s="1"/>
  <c r="J37" i="12"/>
  <c r="AE37" i="12" s="1"/>
  <c r="W36" i="12"/>
  <c r="X36" i="12" s="1"/>
  <c r="AL36" i="12" s="1"/>
  <c r="U36" i="12"/>
  <c r="V36" i="12" s="1"/>
  <c r="AK36" i="12" s="1"/>
  <c r="S36" i="12"/>
  <c r="T36" i="12" s="1"/>
  <c r="AJ36" i="12" s="1"/>
  <c r="R36" i="12"/>
  <c r="AI36" i="12" s="1"/>
  <c r="P36" i="12"/>
  <c r="AH36" i="12" s="1"/>
  <c r="N36" i="12"/>
  <c r="AG36" i="12" s="1"/>
  <c r="J36" i="12"/>
  <c r="AE36" i="12" s="1"/>
  <c r="G36" i="12"/>
  <c r="H36" i="12" s="1"/>
  <c r="AD36" i="12" s="1"/>
  <c r="E36" i="12"/>
  <c r="F36" i="12" s="1"/>
  <c r="AC36" i="12" s="1"/>
  <c r="W35" i="12"/>
  <c r="X35" i="12" s="1"/>
  <c r="AL35" i="12" s="1"/>
  <c r="U35" i="12"/>
  <c r="V35" i="12" s="1"/>
  <c r="AK35" i="12" s="1"/>
  <c r="S35" i="12"/>
  <c r="T35" i="12" s="1"/>
  <c r="AJ35" i="12" s="1"/>
  <c r="R35" i="12"/>
  <c r="AI35" i="12" s="1"/>
  <c r="P35" i="12"/>
  <c r="AH35" i="12" s="1"/>
  <c r="N35" i="12"/>
  <c r="AG35" i="12" s="1"/>
  <c r="G35" i="12"/>
  <c r="H35" i="12" s="1"/>
  <c r="AD35" i="12" s="1"/>
  <c r="W34" i="12"/>
  <c r="X34" i="12" s="1"/>
  <c r="AL34" i="12" s="1"/>
  <c r="U34" i="12"/>
  <c r="V34" i="12" s="1"/>
  <c r="AK34" i="12" s="1"/>
  <c r="S34" i="12"/>
  <c r="T34" i="12" s="1"/>
  <c r="AJ34" i="12" s="1"/>
  <c r="R34" i="12"/>
  <c r="AI34" i="12" s="1"/>
  <c r="P34" i="12"/>
  <c r="AH34" i="12" s="1"/>
  <c r="N34" i="12"/>
  <c r="AG34" i="12" s="1"/>
  <c r="G34" i="12"/>
  <c r="H34" i="12" s="1"/>
  <c r="AD34" i="12" s="1"/>
  <c r="E34" i="12"/>
  <c r="F34" i="12" s="1"/>
  <c r="AC34" i="12" s="1"/>
  <c r="W33" i="12"/>
  <c r="X33" i="12" s="1"/>
  <c r="AL33" i="12" s="1"/>
  <c r="U33" i="12"/>
  <c r="V33" i="12" s="1"/>
  <c r="AK33" i="12" s="1"/>
  <c r="W31" i="12"/>
  <c r="X31" i="12" s="1"/>
  <c r="AL31" i="12" s="1"/>
  <c r="U31" i="12"/>
  <c r="V31" i="12" s="1"/>
  <c r="AK31" i="12" s="1"/>
  <c r="P31" i="12"/>
  <c r="AH31" i="12" s="1"/>
  <c r="N31" i="12"/>
  <c r="AG31" i="12" s="1"/>
  <c r="J31" i="12"/>
  <c r="AE31" i="12" s="1"/>
  <c r="G31" i="12"/>
  <c r="H31" i="12" s="1"/>
  <c r="AD31" i="12" s="1"/>
  <c r="W30" i="12"/>
  <c r="X30" i="12" s="1"/>
  <c r="AL30" i="12" s="1"/>
  <c r="U30" i="12"/>
  <c r="V30" i="12" s="1"/>
  <c r="AK30" i="12" s="1"/>
  <c r="S30" i="12"/>
  <c r="T30" i="12" s="1"/>
  <c r="AJ30" i="12" s="1"/>
  <c r="R30" i="12"/>
  <c r="AI30" i="12" s="1"/>
  <c r="P30" i="12"/>
  <c r="AH30" i="12" s="1"/>
  <c r="N30" i="12"/>
  <c r="AG30" i="12" s="1"/>
  <c r="G30" i="12"/>
  <c r="H30" i="12" s="1"/>
  <c r="AD30" i="12" s="1"/>
  <c r="W29" i="12"/>
  <c r="X29" i="12" s="1"/>
  <c r="AL29" i="12" s="1"/>
  <c r="U29" i="12"/>
  <c r="V29" i="12" s="1"/>
  <c r="AK29" i="12" s="1"/>
  <c r="S29" i="12"/>
  <c r="T29" i="12" s="1"/>
  <c r="AJ29" i="12" s="1"/>
  <c r="R29" i="12"/>
  <c r="AI29" i="12" s="1"/>
  <c r="G29" i="12"/>
  <c r="H29" i="12" s="1"/>
  <c r="AD29" i="12" s="1"/>
  <c r="W28" i="12"/>
  <c r="X28" i="12" s="1"/>
  <c r="AL28" i="12" s="1"/>
  <c r="U28" i="12"/>
  <c r="V28" i="12" s="1"/>
  <c r="AK28" i="12" s="1"/>
  <c r="S28" i="12"/>
  <c r="T28" i="12" s="1"/>
  <c r="AJ28" i="12" s="1"/>
  <c r="R28" i="12"/>
  <c r="AI28" i="12" s="1"/>
  <c r="P28" i="12"/>
  <c r="AH28" i="12" s="1"/>
  <c r="N28" i="12"/>
  <c r="AG28" i="12" s="1"/>
  <c r="J28" i="12"/>
  <c r="AE28" i="12" s="1"/>
  <c r="G28" i="12"/>
  <c r="H28" i="12" s="1"/>
  <c r="AD28" i="12" s="1"/>
  <c r="E28" i="12"/>
  <c r="F28" i="12" s="1"/>
  <c r="AC28" i="12" s="1"/>
  <c r="W27" i="12"/>
  <c r="X27" i="12" s="1"/>
  <c r="AL27" i="12" s="1"/>
  <c r="U27" i="12"/>
  <c r="V27" i="12" s="1"/>
  <c r="AK27" i="12" s="1"/>
  <c r="S27" i="12"/>
  <c r="T27" i="12" s="1"/>
  <c r="AJ27" i="12" s="1"/>
  <c r="R27" i="12"/>
  <c r="AI27" i="12" s="1"/>
  <c r="P27" i="12"/>
  <c r="AH27" i="12" s="1"/>
  <c r="N27" i="12"/>
  <c r="AG27" i="12" s="1"/>
  <c r="G27" i="12"/>
  <c r="H27" i="12" s="1"/>
  <c r="AD27" i="12" s="1"/>
  <c r="E27" i="12"/>
  <c r="F27" i="12" s="1"/>
  <c r="AC27" i="12" s="1"/>
  <c r="W26" i="12"/>
  <c r="X26" i="12" s="1"/>
  <c r="AL26" i="12" s="1"/>
  <c r="U26" i="12"/>
  <c r="V26" i="12" s="1"/>
  <c r="AK26" i="12" s="1"/>
  <c r="S26" i="12"/>
  <c r="T26" i="12" s="1"/>
  <c r="AJ26" i="12" s="1"/>
  <c r="R26" i="12"/>
  <c r="AI26" i="12" s="1"/>
  <c r="G26" i="12"/>
  <c r="H26" i="12" s="1"/>
  <c r="AD26" i="12" s="1"/>
  <c r="W25" i="12"/>
  <c r="X25" i="12" s="1"/>
  <c r="AL25" i="12" s="1"/>
  <c r="U25" i="12"/>
  <c r="V25" i="12" s="1"/>
  <c r="AK25" i="12" s="1"/>
  <c r="W24" i="12"/>
  <c r="X24" i="12" s="1"/>
  <c r="AL24" i="12" s="1"/>
  <c r="U24" i="12"/>
  <c r="V24" i="12" s="1"/>
  <c r="AK24" i="12" s="1"/>
  <c r="S24" i="12"/>
  <c r="T24" i="12" s="1"/>
  <c r="AJ24" i="12" s="1"/>
  <c r="R24" i="12"/>
  <c r="AI24" i="12" s="1"/>
  <c r="J24" i="12"/>
  <c r="AE24" i="12" s="1"/>
  <c r="W22" i="12"/>
  <c r="X22" i="12" s="1"/>
  <c r="AL22" i="12" s="1"/>
  <c r="U22" i="12"/>
  <c r="V22" i="12" s="1"/>
  <c r="AK22" i="12" s="1"/>
  <c r="S22" i="12"/>
  <c r="T22" i="12" s="1"/>
  <c r="AJ22" i="12" s="1"/>
  <c r="R22" i="12"/>
  <c r="AI22" i="12" s="1"/>
  <c r="P22" i="12"/>
  <c r="AH22" i="12" s="1"/>
  <c r="N22" i="12"/>
  <c r="AG22" i="12" s="1"/>
  <c r="G22" i="12"/>
  <c r="H22" i="12" s="1"/>
  <c r="AD22" i="12" s="1"/>
  <c r="W21" i="12"/>
  <c r="X21" i="12" s="1"/>
  <c r="AL21" i="12" s="1"/>
  <c r="U21" i="12"/>
  <c r="V21" i="12" s="1"/>
  <c r="AK21" i="12" s="1"/>
  <c r="S21" i="12"/>
  <c r="T21" i="12" s="1"/>
  <c r="AJ21" i="12" s="1"/>
  <c r="R21" i="12"/>
  <c r="AI21" i="12" s="1"/>
  <c r="P21" i="12"/>
  <c r="AH21" i="12" s="1"/>
  <c r="G21" i="12"/>
  <c r="H21" i="12" s="1"/>
  <c r="AD21" i="12" s="1"/>
  <c r="E21" i="12"/>
  <c r="F21" i="12" s="1"/>
  <c r="AC21" i="12" s="1"/>
  <c r="W20" i="12"/>
  <c r="X20" i="12" s="1"/>
  <c r="AL20" i="12" s="1"/>
  <c r="U20" i="12"/>
  <c r="V20" i="12" s="1"/>
  <c r="AK20" i="12" s="1"/>
  <c r="S20" i="12"/>
  <c r="T20" i="12" s="1"/>
  <c r="AJ20" i="12" s="1"/>
  <c r="R20" i="12"/>
  <c r="AI20" i="12" s="1"/>
  <c r="P20" i="12"/>
  <c r="AH20" i="12" s="1"/>
  <c r="N20" i="12"/>
  <c r="AG20" i="12" s="1"/>
  <c r="J20" i="12"/>
  <c r="AE20" i="12" s="1"/>
  <c r="G20" i="12"/>
  <c r="H20" i="12" s="1"/>
  <c r="AD20" i="12" s="1"/>
  <c r="E20" i="12"/>
  <c r="F20" i="12" s="1"/>
  <c r="AC20" i="12" s="1"/>
  <c r="W19" i="12"/>
  <c r="X19" i="12" s="1"/>
  <c r="AL19" i="12" s="1"/>
  <c r="U19" i="12"/>
  <c r="V19" i="12" s="1"/>
  <c r="AK19" i="12" s="1"/>
  <c r="S19" i="12"/>
  <c r="T19" i="12" s="1"/>
  <c r="AJ19" i="12" s="1"/>
  <c r="R19" i="12"/>
  <c r="AI19" i="12" s="1"/>
  <c r="P19" i="12"/>
  <c r="AH19" i="12" s="1"/>
  <c r="N19" i="12"/>
  <c r="AG19" i="12" s="1"/>
  <c r="G19" i="12"/>
  <c r="H19" i="12" s="1"/>
  <c r="AD19" i="12" s="1"/>
  <c r="E19" i="12"/>
  <c r="F19" i="12" s="1"/>
  <c r="AC19" i="12" s="1"/>
  <c r="W18" i="12"/>
  <c r="X18" i="12" s="1"/>
  <c r="AL18" i="12" s="1"/>
  <c r="U18" i="12"/>
  <c r="V18" i="12" s="1"/>
  <c r="AK18" i="12" s="1"/>
  <c r="S18" i="12"/>
  <c r="T18" i="12" s="1"/>
  <c r="AJ18" i="12" s="1"/>
  <c r="R18" i="12"/>
  <c r="AI18" i="12" s="1"/>
  <c r="J18" i="12"/>
  <c r="AE18" i="12" s="1"/>
  <c r="G18" i="12"/>
  <c r="H18" i="12" s="1"/>
  <c r="AD18" i="12" s="1"/>
  <c r="E18" i="12"/>
  <c r="F18" i="12" s="1"/>
  <c r="AC18" i="12" s="1"/>
  <c r="W17" i="12"/>
  <c r="X17" i="12" s="1"/>
  <c r="AL17" i="12" s="1"/>
  <c r="U17" i="12"/>
  <c r="V17" i="12" s="1"/>
  <c r="AK17" i="12" s="1"/>
  <c r="S17" i="12"/>
  <c r="T17" i="12" s="1"/>
  <c r="AJ17" i="12" s="1"/>
  <c r="R17" i="12"/>
  <c r="AI17" i="12" s="1"/>
  <c r="P17" i="12"/>
  <c r="AH17" i="12" s="1"/>
  <c r="N17" i="12"/>
  <c r="AG17" i="12" s="1"/>
  <c r="G17" i="12"/>
  <c r="H17" i="12" s="1"/>
  <c r="AD17" i="12" s="1"/>
  <c r="W16" i="12"/>
  <c r="X16" i="12" s="1"/>
  <c r="AL16" i="12" s="1"/>
  <c r="U16" i="12"/>
  <c r="V16" i="12" s="1"/>
  <c r="AK16" i="12" s="1"/>
  <c r="S16" i="12"/>
  <c r="T16" i="12" s="1"/>
  <c r="AJ16" i="12" s="1"/>
  <c r="R16" i="12"/>
  <c r="AI16" i="12" s="1"/>
  <c r="J16" i="12"/>
  <c r="AE16" i="12" s="1"/>
  <c r="W14" i="12"/>
  <c r="X14" i="12" s="1"/>
  <c r="AL14" i="12" s="1"/>
  <c r="U14" i="12"/>
  <c r="V14" i="12" s="1"/>
  <c r="AK14" i="12" s="1"/>
  <c r="S14" i="12"/>
  <c r="T14" i="12" s="1"/>
  <c r="AJ14" i="12" s="1"/>
  <c r="P14" i="12"/>
  <c r="AH14" i="12" s="1"/>
  <c r="N14" i="12"/>
  <c r="AG14" i="12" s="1"/>
  <c r="J14" i="12"/>
  <c r="AE14" i="12" s="1"/>
  <c r="W13" i="12"/>
  <c r="X13" i="12" s="1"/>
  <c r="AL13" i="12" s="1"/>
  <c r="U13" i="12"/>
  <c r="V13" i="12" s="1"/>
  <c r="AK13" i="12" s="1"/>
  <c r="S13" i="12"/>
  <c r="T13" i="12" s="1"/>
  <c r="AJ13" i="12" s="1"/>
  <c r="R13" i="12"/>
  <c r="AI13" i="12" s="1"/>
  <c r="P13" i="12"/>
  <c r="AH13" i="12" s="1"/>
  <c r="N13" i="12"/>
  <c r="AG13" i="12" s="1"/>
  <c r="J13" i="12"/>
  <c r="AE13" i="12" s="1"/>
  <c r="G13" i="12"/>
  <c r="H13" i="12" s="1"/>
  <c r="AD13" i="12" s="1"/>
  <c r="E13" i="12"/>
  <c r="F13" i="12" s="1"/>
  <c r="AC13" i="12" s="1"/>
  <c r="W12" i="12"/>
  <c r="X12" i="12" s="1"/>
  <c r="AL12" i="12" s="1"/>
  <c r="U12" i="12"/>
  <c r="V12" i="12" s="1"/>
  <c r="AK12" i="12" s="1"/>
  <c r="S12" i="12"/>
  <c r="T12" i="12" s="1"/>
  <c r="AJ12" i="12" s="1"/>
  <c r="R12" i="12"/>
  <c r="AI12" i="12" s="1"/>
  <c r="P12" i="12"/>
  <c r="AH12" i="12" s="1"/>
  <c r="N12" i="12"/>
  <c r="AG12" i="12" s="1"/>
  <c r="J12" i="12"/>
  <c r="AE12" i="12" s="1"/>
  <c r="G12" i="12"/>
  <c r="H12" i="12" s="1"/>
  <c r="AD12" i="12" s="1"/>
  <c r="E12" i="12"/>
  <c r="F12" i="12" s="1"/>
  <c r="AC12" i="12" s="1"/>
  <c r="W11" i="12"/>
  <c r="X11" i="12" s="1"/>
  <c r="AL11" i="12" s="1"/>
  <c r="U11" i="12"/>
  <c r="V11" i="12" s="1"/>
  <c r="AK11" i="12" s="1"/>
  <c r="S11" i="12"/>
  <c r="T11" i="12" s="1"/>
  <c r="AJ11" i="12" s="1"/>
  <c r="R11" i="12"/>
  <c r="AI11" i="12" s="1"/>
  <c r="P11" i="12"/>
  <c r="AH11" i="12" s="1"/>
  <c r="N11" i="12"/>
  <c r="AG11" i="12" s="1"/>
  <c r="J11" i="12"/>
  <c r="AE11" i="12" s="1"/>
  <c r="G11" i="12"/>
  <c r="H11" i="12" s="1"/>
  <c r="AD11" i="12" s="1"/>
  <c r="W10" i="12"/>
  <c r="X10" i="12" s="1"/>
  <c r="AL10" i="12" s="1"/>
  <c r="U10" i="12"/>
  <c r="V10" i="12" s="1"/>
  <c r="AK10" i="12" s="1"/>
  <c r="P10" i="12"/>
  <c r="AH10" i="12" s="1"/>
  <c r="N10" i="12"/>
  <c r="AG10" i="12" s="1"/>
  <c r="J10" i="12"/>
  <c r="AE10" i="12" s="1"/>
  <c r="G10" i="12"/>
  <c r="H10" i="12" s="1"/>
  <c r="AD10" i="12" s="1"/>
  <c r="W9" i="12"/>
  <c r="X9" i="12" s="1"/>
  <c r="AL9" i="12" s="1"/>
  <c r="U9" i="12"/>
  <c r="V9" i="12" s="1"/>
  <c r="AK9" i="12" s="1"/>
  <c r="S9" i="12"/>
  <c r="T9" i="12" s="1"/>
  <c r="AJ9" i="12" s="1"/>
  <c r="R9" i="12"/>
  <c r="AI9" i="12" s="1"/>
  <c r="W8" i="12"/>
  <c r="X8" i="12" s="1"/>
  <c r="AL8" i="12" s="1"/>
  <c r="U8" i="12"/>
  <c r="V8" i="12" s="1"/>
  <c r="AK8" i="12" s="1"/>
  <c r="J8" i="12"/>
  <c r="AE8" i="12" s="1"/>
  <c r="G8" i="12"/>
  <c r="H8" i="12" s="1"/>
  <c r="AD8" i="12" s="1"/>
  <c r="W7" i="12"/>
  <c r="X7" i="12" s="1"/>
  <c r="AL7" i="12" s="1"/>
  <c r="U7" i="12"/>
  <c r="V7" i="12" s="1"/>
  <c r="AK7" i="12" s="1"/>
  <c r="S7" i="12"/>
  <c r="T7" i="12" s="1"/>
  <c r="AJ7" i="12" s="1"/>
  <c r="R7" i="12"/>
  <c r="AI7" i="12" s="1"/>
  <c r="P7" i="12"/>
  <c r="AH7" i="12" s="1"/>
  <c r="N7" i="12"/>
  <c r="AG7" i="12" s="1"/>
  <c r="G7" i="12"/>
  <c r="H7" i="12" s="1"/>
  <c r="AD7" i="12" s="1"/>
  <c r="E7" i="12"/>
  <c r="F7" i="12" s="1"/>
  <c r="AC7" i="12" s="1"/>
  <c r="W6" i="12"/>
  <c r="X6" i="12" s="1"/>
  <c r="AL6" i="12" s="1"/>
  <c r="U6" i="12"/>
  <c r="V6" i="12" s="1"/>
  <c r="AK6" i="12" s="1"/>
  <c r="S6" i="12"/>
  <c r="T6" i="12" s="1"/>
  <c r="AJ6" i="12" s="1"/>
  <c r="R6" i="12"/>
  <c r="AI6" i="12" s="1"/>
  <c r="P6" i="12"/>
  <c r="AH6" i="12" s="1"/>
  <c r="N6" i="12"/>
  <c r="AG6" i="12" s="1"/>
  <c r="J6" i="12"/>
  <c r="AE6" i="12" s="1"/>
  <c r="G6" i="12"/>
  <c r="H6" i="12" s="1"/>
  <c r="AD6" i="12" s="1"/>
  <c r="E6" i="12"/>
  <c r="F6" i="12" s="1"/>
  <c r="AC6" i="12" s="1"/>
  <c r="W5" i="12"/>
  <c r="X5" i="12" s="1"/>
  <c r="AL5" i="12" s="1"/>
  <c r="U5" i="12"/>
  <c r="V5" i="12" s="1"/>
  <c r="AK5" i="12" s="1"/>
  <c r="S5" i="12"/>
  <c r="T5" i="12" s="1"/>
  <c r="AJ5" i="12" s="1"/>
  <c r="R5" i="12"/>
  <c r="AI5" i="12" s="1"/>
  <c r="P5" i="12"/>
  <c r="AH5" i="12" s="1"/>
  <c r="J5" i="12"/>
  <c r="AE5" i="12" s="1"/>
  <c r="G5" i="12"/>
  <c r="H5" i="12" s="1"/>
  <c r="AD5" i="12" s="1"/>
  <c r="E5" i="12"/>
  <c r="F5" i="12" s="1"/>
  <c r="AC5" i="12" s="1"/>
  <c r="W4" i="12"/>
  <c r="X4" i="12" s="1"/>
  <c r="AL4" i="12" s="1"/>
  <c r="U4" i="12"/>
  <c r="V4" i="12" s="1"/>
  <c r="AK4" i="12" s="1"/>
  <c r="S4" i="12"/>
  <c r="R4" i="12"/>
  <c r="AI4" i="12" s="1"/>
  <c r="P4" i="12"/>
  <c r="AH4" i="12" s="1"/>
  <c r="N4" i="12"/>
  <c r="AG4" i="12" s="1"/>
  <c r="G4" i="12"/>
  <c r="H4" i="12" s="1"/>
  <c r="AD4" i="12" s="1"/>
  <c r="E4" i="12"/>
  <c r="F4" i="12" s="1"/>
  <c r="AC4" i="12" s="1"/>
  <c r="W69" i="11"/>
  <c r="X69" i="11" s="1"/>
  <c r="AL69" i="11" s="1"/>
  <c r="U69" i="11"/>
  <c r="V69" i="11" s="1"/>
  <c r="AK69" i="11" s="1"/>
  <c r="R69" i="11"/>
  <c r="AI69" i="11" s="1"/>
  <c r="P69" i="11"/>
  <c r="AH69" i="11" s="1"/>
  <c r="N69" i="11"/>
  <c r="AG69" i="11" s="1"/>
  <c r="G69" i="11"/>
  <c r="H69" i="11" s="1"/>
  <c r="AD69" i="11" s="1"/>
  <c r="W68" i="11"/>
  <c r="X68" i="11" s="1"/>
  <c r="AL68" i="11" s="1"/>
  <c r="U68" i="11"/>
  <c r="V68" i="11" s="1"/>
  <c r="AK68" i="11" s="1"/>
  <c r="T68" i="11"/>
  <c r="AJ68" i="11" s="1"/>
  <c r="R68" i="11"/>
  <c r="AI68" i="11" s="1"/>
  <c r="W67" i="11"/>
  <c r="X67" i="11" s="1"/>
  <c r="AL67" i="11" s="1"/>
  <c r="U67" i="11"/>
  <c r="V67" i="11" s="1"/>
  <c r="AK67" i="11" s="1"/>
  <c r="T67" i="11"/>
  <c r="AJ67" i="11" s="1"/>
  <c r="R67" i="11"/>
  <c r="AI67" i="11" s="1"/>
  <c r="P67" i="11"/>
  <c r="AH67" i="11" s="1"/>
  <c r="N67" i="11"/>
  <c r="AG67" i="11" s="1"/>
  <c r="J67" i="11"/>
  <c r="AE67" i="11" s="1"/>
  <c r="G67" i="11"/>
  <c r="H67" i="11" s="1"/>
  <c r="AD67" i="11" s="1"/>
  <c r="W66" i="11"/>
  <c r="X66" i="11" s="1"/>
  <c r="AL66" i="11" s="1"/>
  <c r="U66" i="11"/>
  <c r="V66" i="11" s="1"/>
  <c r="AK66" i="11" s="1"/>
  <c r="T66" i="11"/>
  <c r="AJ66" i="11" s="1"/>
  <c r="R66" i="11"/>
  <c r="AI66" i="11" s="1"/>
  <c r="P66" i="11"/>
  <c r="AH66" i="11" s="1"/>
  <c r="N66" i="11"/>
  <c r="AG66" i="11" s="1"/>
  <c r="G66" i="11"/>
  <c r="H66" i="11" s="1"/>
  <c r="AD66" i="11" s="1"/>
  <c r="E66" i="11"/>
  <c r="F66" i="11" s="1"/>
  <c r="AC66" i="11" s="1"/>
  <c r="W65" i="11"/>
  <c r="X65" i="11" s="1"/>
  <c r="AL65" i="11" s="1"/>
  <c r="U65" i="11"/>
  <c r="V65" i="11" s="1"/>
  <c r="AK65" i="11" s="1"/>
  <c r="W64" i="11"/>
  <c r="X64" i="11" s="1"/>
  <c r="AL64" i="11" s="1"/>
  <c r="U64" i="11"/>
  <c r="V64" i="11" s="1"/>
  <c r="AK64" i="11" s="1"/>
  <c r="T64" i="11"/>
  <c r="AJ64" i="11" s="1"/>
  <c r="R64" i="11"/>
  <c r="AI64" i="11" s="1"/>
  <c r="P64" i="11"/>
  <c r="AH64" i="11" s="1"/>
  <c r="N64" i="11"/>
  <c r="AG64" i="11" s="1"/>
  <c r="J64" i="11"/>
  <c r="AE64" i="11" s="1"/>
  <c r="G64" i="11"/>
  <c r="H64" i="11" s="1"/>
  <c r="AD64" i="11" s="1"/>
  <c r="W63" i="11"/>
  <c r="X63" i="11" s="1"/>
  <c r="AL63" i="11" s="1"/>
  <c r="U63" i="11"/>
  <c r="V63" i="11" s="1"/>
  <c r="AK63" i="11" s="1"/>
  <c r="P63" i="11"/>
  <c r="AH63" i="11" s="1"/>
  <c r="N63" i="11"/>
  <c r="AG63" i="11" s="1"/>
  <c r="G63" i="11"/>
  <c r="H63" i="11" s="1"/>
  <c r="AD63" i="11" s="1"/>
  <c r="W62" i="11"/>
  <c r="X62" i="11" s="1"/>
  <c r="AL62" i="11" s="1"/>
  <c r="U62" i="11"/>
  <c r="V62" i="11" s="1"/>
  <c r="AK62" i="11" s="1"/>
  <c r="T62" i="11"/>
  <c r="AJ62" i="11" s="1"/>
  <c r="R62" i="11"/>
  <c r="AI62" i="11" s="1"/>
  <c r="P62" i="11"/>
  <c r="AH62" i="11" s="1"/>
  <c r="N62" i="11"/>
  <c r="AG62" i="11" s="1"/>
  <c r="G62" i="11"/>
  <c r="H62" i="11" s="1"/>
  <c r="AD62" i="11" s="1"/>
  <c r="E62" i="11"/>
  <c r="F62" i="11" s="1"/>
  <c r="AC62" i="11" s="1"/>
  <c r="W61" i="11"/>
  <c r="X61" i="11" s="1"/>
  <c r="AL61" i="11" s="1"/>
  <c r="U61" i="11"/>
  <c r="V61" i="11" s="1"/>
  <c r="AK61" i="11" s="1"/>
  <c r="J61" i="11"/>
  <c r="AE61" i="11" s="1"/>
  <c r="W60" i="11"/>
  <c r="X60" i="11" s="1"/>
  <c r="AL60" i="11" s="1"/>
  <c r="U60" i="11"/>
  <c r="V60" i="11" s="1"/>
  <c r="AK60" i="11" s="1"/>
  <c r="W59" i="11"/>
  <c r="X59" i="11" s="1"/>
  <c r="AL59" i="11" s="1"/>
  <c r="U59" i="11"/>
  <c r="V59" i="11" s="1"/>
  <c r="AK59" i="11" s="1"/>
  <c r="W58" i="11"/>
  <c r="X58" i="11" s="1"/>
  <c r="AL58" i="11" s="1"/>
  <c r="U58" i="11"/>
  <c r="V58" i="11" s="1"/>
  <c r="AK58" i="11" s="1"/>
  <c r="W57" i="11"/>
  <c r="X57" i="11" s="1"/>
  <c r="AL57" i="11" s="1"/>
  <c r="U57" i="11"/>
  <c r="V57" i="11" s="1"/>
  <c r="AK57" i="11" s="1"/>
  <c r="G57" i="11"/>
  <c r="H57" i="11" s="1"/>
  <c r="AD57" i="11" s="1"/>
  <c r="W56" i="11"/>
  <c r="X56" i="11" s="1"/>
  <c r="AL56" i="11" s="1"/>
  <c r="U56" i="11"/>
  <c r="V56" i="11" s="1"/>
  <c r="AK56" i="11" s="1"/>
  <c r="T56" i="11"/>
  <c r="AJ56" i="11" s="1"/>
  <c r="R56" i="11"/>
  <c r="AI56" i="11" s="1"/>
  <c r="P56" i="11"/>
  <c r="AH56" i="11" s="1"/>
  <c r="N56" i="11"/>
  <c r="AG56" i="11" s="1"/>
  <c r="G56" i="11"/>
  <c r="H56" i="11" s="1"/>
  <c r="AD56" i="11" s="1"/>
  <c r="W55" i="11"/>
  <c r="X55" i="11" s="1"/>
  <c r="AL55" i="11" s="1"/>
  <c r="U55" i="11"/>
  <c r="V55" i="11" s="1"/>
  <c r="AK55" i="11" s="1"/>
  <c r="R55" i="11"/>
  <c r="AI55" i="11" s="1"/>
  <c r="W54" i="11"/>
  <c r="X54" i="11" s="1"/>
  <c r="AL54" i="11" s="1"/>
  <c r="U54" i="11"/>
  <c r="V54" i="11" s="1"/>
  <c r="AK54" i="11" s="1"/>
  <c r="G54" i="11"/>
  <c r="H54" i="11" s="1"/>
  <c r="AD54" i="11" s="1"/>
  <c r="E54" i="11"/>
  <c r="F54" i="11" s="1"/>
  <c r="AC54" i="11" s="1"/>
  <c r="W53" i="11"/>
  <c r="X53" i="11" s="1"/>
  <c r="AL53" i="11" s="1"/>
  <c r="U53" i="11"/>
  <c r="V53" i="11" s="1"/>
  <c r="AK53" i="11" s="1"/>
  <c r="J53" i="11"/>
  <c r="AE53" i="11" s="1"/>
  <c r="G53" i="11"/>
  <c r="H53" i="11" s="1"/>
  <c r="AD53" i="11" s="1"/>
  <c r="E53" i="11"/>
  <c r="F53" i="11" s="1"/>
  <c r="AC53" i="11" s="1"/>
  <c r="W52" i="11"/>
  <c r="X52" i="11" s="1"/>
  <c r="AL52" i="11" s="1"/>
  <c r="U52" i="11"/>
  <c r="V52" i="11" s="1"/>
  <c r="AK52" i="11" s="1"/>
  <c r="P52" i="11"/>
  <c r="AH52" i="11" s="1"/>
  <c r="N52" i="11"/>
  <c r="AG52" i="11" s="1"/>
  <c r="W51" i="11"/>
  <c r="X51" i="11" s="1"/>
  <c r="AL51" i="11" s="1"/>
  <c r="U51" i="11"/>
  <c r="V51" i="11" s="1"/>
  <c r="AK51" i="11" s="1"/>
  <c r="T51" i="11"/>
  <c r="AJ51" i="11" s="1"/>
  <c r="R51" i="11"/>
  <c r="AI51" i="11" s="1"/>
  <c r="P51" i="11"/>
  <c r="AH51" i="11" s="1"/>
  <c r="N51" i="11"/>
  <c r="AG51" i="11" s="1"/>
  <c r="G51" i="11"/>
  <c r="H51" i="11" s="1"/>
  <c r="AD51" i="11" s="1"/>
  <c r="E51" i="11"/>
  <c r="F51" i="11" s="1"/>
  <c r="AC51" i="11" s="1"/>
  <c r="W50" i="11"/>
  <c r="X50" i="11" s="1"/>
  <c r="AL50" i="11" s="1"/>
  <c r="U50" i="11"/>
  <c r="V50" i="11" s="1"/>
  <c r="AK50" i="11" s="1"/>
  <c r="T50" i="11"/>
  <c r="AJ50" i="11" s="1"/>
  <c r="R50" i="11"/>
  <c r="AI50" i="11" s="1"/>
  <c r="P50" i="11"/>
  <c r="AH50" i="11" s="1"/>
  <c r="N50" i="11"/>
  <c r="AG50" i="11" s="1"/>
  <c r="G50" i="11"/>
  <c r="W49" i="11"/>
  <c r="X49" i="11" s="1"/>
  <c r="AL49" i="11" s="1"/>
  <c r="U49" i="11"/>
  <c r="V49" i="11" s="1"/>
  <c r="AK49" i="11" s="1"/>
  <c r="T49" i="11"/>
  <c r="AJ49" i="11" s="1"/>
  <c r="R49" i="11"/>
  <c r="AI49" i="11" s="1"/>
  <c r="W48" i="11"/>
  <c r="X48" i="11" s="1"/>
  <c r="AL48" i="11" s="1"/>
  <c r="U48" i="11"/>
  <c r="V48" i="11" s="1"/>
  <c r="AK48" i="11" s="1"/>
  <c r="T48" i="11"/>
  <c r="AJ48" i="11" s="1"/>
  <c r="R48" i="11"/>
  <c r="AI48" i="11" s="1"/>
  <c r="P48" i="11"/>
  <c r="AH48" i="11" s="1"/>
  <c r="N48" i="11"/>
  <c r="AG48" i="11" s="1"/>
  <c r="J48" i="11"/>
  <c r="AE48" i="11" s="1"/>
  <c r="G48" i="11"/>
  <c r="H48" i="11" s="1"/>
  <c r="AD48" i="11" s="1"/>
  <c r="E48" i="11"/>
  <c r="F48" i="11" s="1"/>
  <c r="AC48" i="11" s="1"/>
  <c r="W47" i="11"/>
  <c r="X47" i="11" s="1"/>
  <c r="AL47" i="11" s="1"/>
  <c r="U47" i="11"/>
  <c r="V47" i="11" s="1"/>
  <c r="AK47" i="11" s="1"/>
  <c r="J47" i="11"/>
  <c r="AE47" i="11" s="1"/>
  <c r="G47" i="11"/>
  <c r="H47" i="11" s="1"/>
  <c r="AD47" i="11" s="1"/>
  <c r="E47" i="11"/>
  <c r="F47" i="11" s="1"/>
  <c r="AC47" i="11" s="1"/>
  <c r="W46" i="11"/>
  <c r="X46" i="11" s="1"/>
  <c r="AL46" i="11" s="1"/>
  <c r="U46" i="11"/>
  <c r="V46" i="11" s="1"/>
  <c r="AK46" i="11" s="1"/>
  <c r="T46" i="11"/>
  <c r="AJ46" i="11" s="1"/>
  <c r="R46" i="11"/>
  <c r="AI46" i="11" s="1"/>
  <c r="P46" i="11"/>
  <c r="AH46" i="11" s="1"/>
  <c r="N46" i="11"/>
  <c r="AG46" i="11" s="1"/>
  <c r="J46" i="11"/>
  <c r="AE46" i="11" s="1"/>
  <c r="G46" i="11"/>
  <c r="H46" i="11" s="1"/>
  <c r="AD46" i="11" s="1"/>
  <c r="E46" i="11"/>
  <c r="F46" i="11" s="1"/>
  <c r="AC46" i="11" s="1"/>
  <c r="W45" i="11"/>
  <c r="X45" i="11" s="1"/>
  <c r="AL45" i="11" s="1"/>
  <c r="U45" i="11"/>
  <c r="V45" i="11" s="1"/>
  <c r="AK45" i="11" s="1"/>
  <c r="J45" i="11"/>
  <c r="AE45" i="11" s="1"/>
  <c r="G45" i="11"/>
  <c r="H45" i="11" s="1"/>
  <c r="AD45" i="11" s="1"/>
  <c r="E45" i="11"/>
  <c r="F45" i="11" s="1"/>
  <c r="AC45" i="11" s="1"/>
  <c r="W44" i="11"/>
  <c r="X44" i="11" s="1"/>
  <c r="AL44" i="11" s="1"/>
  <c r="U44" i="11"/>
  <c r="V44" i="11" s="1"/>
  <c r="AK44" i="11" s="1"/>
  <c r="T44" i="11"/>
  <c r="AJ44" i="11" s="1"/>
  <c r="R44" i="11"/>
  <c r="AI44" i="11" s="1"/>
  <c r="P44" i="11"/>
  <c r="AH44" i="11" s="1"/>
  <c r="N44" i="11"/>
  <c r="AG44" i="11" s="1"/>
  <c r="J44" i="11"/>
  <c r="AE44" i="11" s="1"/>
  <c r="W43" i="11"/>
  <c r="X43" i="11" s="1"/>
  <c r="AL43" i="11" s="1"/>
  <c r="U43" i="11"/>
  <c r="V43" i="11" s="1"/>
  <c r="AK43" i="11" s="1"/>
  <c r="T43" i="11"/>
  <c r="AJ43" i="11" s="1"/>
  <c r="R43" i="11"/>
  <c r="AI43" i="11" s="1"/>
  <c r="P43" i="11"/>
  <c r="AH43" i="11" s="1"/>
  <c r="N43" i="11"/>
  <c r="AG43" i="11" s="1"/>
  <c r="J43" i="11"/>
  <c r="AE43" i="11" s="1"/>
  <c r="G43" i="11"/>
  <c r="H43" i="11" s="1"/>
  <c r="AD43" i="11" s="1"/>
  <c r="E43" i="11"/>
  <c r="F43" i="11" s="1"/>
  <c r="AC43" i="11" s="1"/>
  <c r="W42" i="11"/>
  <c r="X42" i="11" s="1"/>
  <c r="AL42" i="11" s="1"/>
  <c r="U42" i="11"/>
  <c r="V42" i="11" s="1"/>
  <c r="AK42" i="11" s="1"/>
  <c r="J42" i="11"/>
  <c r="AE42" i="11" s="1"/>
  <c r="G42" i="11"/>
  <c r="H42" i="11" s="1"/>
  <c r="AD42" i="11" s="1"/>
  <c r="E42" i="11"/>
  <c r="F42" i="11" s="1"/>
  <c r="AC42" i="11" s="1"/>
  <c r="W41" i="11"/>
  <c r="X41" i="11" s="1"/>
  <c r="AL41" i="11" s="1"/>
  <c r="U41" i="11"/>
  <c r="V41" i="11" s="1"/>
  <c r="AK41" i="11" s="1"/>
  <c r="P41" i="11"/>
  <c r="AH41" i="11" s="1"/>
  <c r="N41" i="11"/>
  <c r="AG41" i="11" s="1"/>
  <c r="W40" i="11"/>
  <c r="X40" i="11" s="1"/>
  <c r="AL40" i="11" s="1"/>
  <c r="U40" i="11"/>
  <c r="V40" i="11" s="1"/>
  <c r="AK40" i="11" s="1"/>
  <c r="G40" i="11"/>
  <c r="H40" i="11" s="1"/>
  <c r="AD40" i="11" s="1"/>
  <c r="W39" i="11"/>
  <c r="X39" i="11" s="1"/>
  <c r="AL39" i="11" s="1"/>
  <c r="U39" i="11"/>
  <c r="V39" i="11" s="1"/>
  <c r="AK39" i="11" s="1"/>
  <c r="T39" i="11"/>
  <c r="AJ39" i="11" s="1"/>
  <c r="R39" i="11"/>
  <c r="AI39" i="11" s="1"/>
  <c r="J39" i="11"/>
  <c r="AE39" i="11" s="1"/>
  <c r="G39" i="11"/>
  <c r="H39" i="11" s="1"/>
  <c r="AD39" i="11" s="1"/>
  <c r="W38" i="11"/>
  <c r="X38" i="11" s="1"/>
  <c r="AL38" i="11" s="1"/>
  <c r="U38" i="11"/>
  <c r="V38" i="11" s="1"/>
  <c r="AK38" i="11" s="1"/>
  <c r="J38" i="11"/>
  <c r="AE38" i="11" s="1"/>
  <c r="W37" i="11"/>
  <c r="X37" i="11" s="1"/>
  <c r="AL37" i="11" s="1"/>
  <c r="U37" i="11"/>
  <c r="V37" i="11" s="1"/>
  <c r="AK37" i="11" s="1"/>
  <c r="T37" i="11"/>
  <c r="AJ37" i="11" s="1"/>
  <c r="R37" i="11"/>
  <c r="AI37" i="11" s="1"/>
  <c r="P37" i="11"/>
  <c r="AH37" i="11" s="1"/>
  <c r="N37" i="11"/>
  <c r="AG37" i="11" s="1"/>
  <c r="J37" i="11"/>
  <c r="AE37" i="11" s="1"/>
  <c r="G37" i="11"/>
  <c r="H37" i="11" s="1"/>
  <c r="AD37" i="11" s="1"/>
  <c r="E37" i="11"/>
  <c r="F37" i="11" s="1"/>
  <c r="AC37" i="11" s="1"/>
  <c r="W36" i="11"/>
  <c r="X36" i="11" s="1"/>
  <c r="AL36" i="11" s="1"/>
  <c r="U36" i="11"/>
  <c r="V36" i="11" s="1"/>
  <c r="AK36" i="11" s="1"/>
  <c r="T36" i="11"/>
  <c r="AJ36" i="11" s="1"/>
  <c r="R36" i="11"/>
  <c r="AI36" i="11" s="1"/>
  <c r="P36" i="11"/>
  <c r="AH36" i="11" s="1"/>
  <c r="N36" i="11"/>
  <c r="AG36" i="11" s="1"/>
  <c r="J36" i="11"/>
  <c r="AE36" i="11" s="1"/>
  <c r="G36" i="11"/>
  <c r="H36" i="11" s="1"/>
  <c r="AD36" i="11" s="1"/>
  <c r="E36" i="11"/>
  <c r="F36" i="11" s="1"/>
  <c r="AC36" i="11" s="1"/>
  <c r="W35" i="11"/>
  <c r="X35" i="11" s="1"/>
  <c r="AL35" i="11" s="1"/>
  <c r="U35" i="11"/>
  <c r="V35" i="11" s="1"/>
  <c r="AK35" i="11" s="1"/>
  <c r="T35" i="11"/>
  <c r="AJ35" i="11" s="1"/>
  <c r="R35" i="11"/>
  <c r="AI35" i="11" s="1"/>
  <c r="P35" i="11"/>
  <c r="AH35" i="11" s="1"/>
  <c r="N35" i="11"/>
  <c r="AG35" i="11" s="1"/>
  <c r="G35" i="11"/>
  <c r="H35" i="11" s="1"/>
  <c r="AD35" i="11" s="1"/>
  <c r="W34" i="11"/>
  <c r="X34" i="11" s="1"/>
  <c r="AL34" i="11" s="1"/>
  <c r="U34" i="11"/>
  <c r="V34" i="11" s="1"/>
  <c r="AK34" i="11" s="1"/>
  <c r="W33" i="11"/>
  <c r="X33" i="11" s="1"/>
  <c r="AL33" i="11" s="1"/>
  <c r="U33" i="11"/>
  <c r="V33" i="11" s="1"/>
  <c r="AK33" i="11" s="1"/>
  <c r="T33" i="11"/>
  <c r="AJ33" i="11" s="1"/>
  <c r="R33" i="11"/>
  <c r="AI33" i="11" s="1"/>
  <c r="P33" i="11"/>
  <c r="AH33" i="11" s="1"/>
  <c r="N33" i="11"/>
  <c r="AG33" i="11" s="1"/>
  <c r="J33" i="11"/>
  <c r="AE33" i="11" s="1"/>
  <c r="G33" i="11"/>
  <c r="H33" i="11" s="1"/>
  <c r="AD33" i="11" s="1"/>
  <c r="E33" i="11"/>
  <c r="F33" i="11" s="1"/>
  <c r="AC33" i="11" s="1"/>
  <c r="W31" i="11"/>
  <c r="X31" i="11" s="1"/>
  <c r="AL31" i="11" s="1"/>
  <c r="U31" i="11"/>
  <c r="V31" i="11" s="1"/>
  <c r="AK31" i="11" s="1"/>
  <c r="R31" i="11"/>
  <c r="AI31" i="11" s="1"/>
  <c r="P31" i="11"/>
  <c r="AH31" i="11" s="1"/>
  <c r="N31" i="11"/>
  <c r="AG31" i="11" s="1"/>
  <c r="G31" i="11"/>
  <c r="H31" i="11" s="1"/>
  <c r="AD31" i="11" s="1"/>
  <c r="W30" i="11"/>
  <c r="X30" i="11" s="1"/>
  <c r="AL30" i="11" s="1"/>
  <c r="U30" i="11"/>
  <c r="V30" i="11" s="1"/>
  <c r="AK30" i="11" s="1"/>
  <c r="T30" i="11"/>
  <c r="AJ30" i="11" s="1"/>
  <c r="R30" i="11"/>
  <c r="AI30" i="11" s="1"/>
  <c r="G30" i="11"/>
  <c r="H30" i="11" s="1"/>
  <c r="AD30" i="11" s="1"/>
  <c r="W29" i="11"/>
  <c r="X29" i="11" s="1"/>
  <c r="AL29" i="11" s="1"/>
  <c r="U29" i="11"/>
  <c r="V29" i="11" s="1"/>
  <c r="AK29" i="11" s="1"/>
  <c r="T29" i="11"/>
  <c r="AJ29" i="11" s="1"/>
  <c r="R29" i="11"/>
  <c r="AI29" i="11" s="1"/>
  <c r="P29" i="11"/>
  <c r="AH29" i="11" s="1"/>
  <c r="N29" i="11"/>
  <c r="AG29" i="11" s="1"/>
  <c r="J29" i="11"/>
  <c r="AE29" i="11" s="1"/>
  <c r="G29" i="11"/>
  <c r="H29" i="11" s="1"/>
  <c r="AD29" i="11" s="1"/>
  <c r="W28" i="11"/>
  <c r="X28" i="11" s="1"/>
  <c r="AL28" i="11" s="1"/>
  <c r="U28" i="11"/>
  <c r="V28" i="11" s="1"/>
  <c r="AK28" i="11" s="1"/>
  <c r="T28" i="11"/>
  <c r="AJ28" i="11" s="1"/>
  <c r="R28" i="11"/>
  <c r="AI28" i="11" s="1"/>
  <c r="P28" i="11"/>
  <c r="AH28" i="11" s="1"/>
  <c r="N28" i="11"/>
  <c r="AG28" i="11" s="1"/>
  <c r="G28" i="11"/>
  <c r="H28" i="11" s="1"/>
  <c r="AD28" i="11" s="1"/>
  <c r="E28" i="11"/>
  <c r="F28" i="11" s="1"/>
  <c r="AC28" i="11" s="1"/>
  <c r="W27" i="11"/>
  <c r="X27" i="11" s="1"/>
  <c r="AL27" i="11" s="1"/>
  <c r="U27" i="11"/>
  <c r="V27" i="11" s="1"/>
  <c r="AK27" i="11" s="1"/>
  <c r="T27" i="11"/>
  <c r="AJ27" i="11" s="1"/>
  <c r="R27" i="11"/>
  <c r="AI27" i="11" s="1"/>
  <c r="P27" i="11"/>
  <c r="AH27" i="11" s="1"/>
  <c r="N27" i="11"/>
  <c r="AG27" i="11" s="1"/>
  <c r="G27" i="11"/>
  <c r="H27" i="11" s="1"/>
  <c r="AD27" i="11" s="1"/>
  <c r="E27" i="11"/>
  <c r="F27" i="11" s="1"/>
  <c r="AC27" i="11" s="1"/>
  <c r="W26" i="11"/>
  <c r="X26" i="11" s="1"/>
  <c r="AL26" i="11" s="1"/>
  <c r="U26" i="11"/>
  <c r="V26" i="11" s="1"/>
  <c r="AK26" i="11" s="1"/>
  <c r="W25" i="11"/>
  <c r="X25" i="11" s="1"/>
  <c r="AL25" i="11" s="1"/>
  <c r="U25" i="11"/>
  <c r="V25" i="11" s="1"/>
  <c r="AK25" i="11" s="1"/>
  <c r="J25" i="11"/>
  <c r="AE25" i="11" s="1"/>
  <c r="W23" i="11"/>
  <c r="X23" i="11" s="1"/>
  <c r="AL23" i="11" s="1"/>
  <c r="U23" i="11"/>
  <c r="V23" i="11" s="1"/>
  <c r="AK23" i="11" s="1"/>
  <c r="T23" i="11"/>
  <c r="AJ23" i="11" s="1"/>
  <c r="R23" i="11"/>
  <c r="AI23" i="11" s="1"/>
  <c r="P23" i="11"/>
  <c r="AH23" i="11" s="1"/>
  <c r="N23" i="11"/>
  <c r="AG23" i="11" s="1"/>
  <c r="G23" i="11"/>
  <c r="H23" i="11" s="1"/>
  <c r="AD23" i="11" s="1"/>
  <c r="E23" i="11"/>
  <c r="F23" i="11" s="1"/>
  <c r="AC23" i="11" s="1"/>
  <c r="W22" i="11"/>
  <c r="X22" i="11" s="1"/>
  <c r="AL22" i="11" s="1"/>
  <c r="U22" i="11"/>
  <c r="V22" i="11" s="1"/>
  <c r="AK22" i="11" s="1"/>
  <c r="T22" i="11"/>
  <c r="AJ22" i="11" s="1"/>
  <c r="R22" i="11"/>
  <c r="AI22" i="11" s="1"/>
  <c r="P22" i="11"/>
  <c r="AH22" i="11" s="1"/>
  <c r="G22" i="11"/>
  <c r="H22" i="11" s="1"/>
  <c r="AD22" i="11" s="1"/>
  <c r="W21" i="11"/>
  <c r="X21" i="11" s="1"/>
  <c r="AL21" i="11" s="1"/>
  <c r="U21" i="11"/>
  <c r="V21" i="11" s="1"/>
  <c r="AK21" i="11" s="1"/>
  <c r="T21" i="11"/>
  <c r="AJ21" i="11" s="1"/>
  <c r="R21" i="11"/>
  <c r="AI21" i="11" s="1"/>
  <c r="P21" i="11"/>
  <c r="AH21" i="11" s="1"/>
  <c r="N21" i="11"/>
  <c r="AG21" i="11" s="1"/>
  <c r="J21" i="11"/>
  <c r="AE21" i="11" s="1"/>
  <c r="G21" i="11"/>
  <c r="H21" i="11" s="1"/>
  <c r="AD21" i="11" s="1"/>
  <c r="E21" i="11"/>
  <c r="F21" i="11" s="1"/>
  <c r="AC21" i="11" s="1"/>
  <c r="W20" i="11"/>
  <c r="X20" i="11" s="1"/>
  <c r="AL20" i="11" s="1"/>
  <c r="U20" i="11"/>
  <c r="V20" i="11" s="1"/>
  <c r="AK20" i="11" s="1"/>
  <c r="T20" i="11"/>
  <c r="AJ20" i="11" s="1"/>
  <c r="R20" i="11"/>
  <c r="AI20" i="11" s="1"/>
  <c r="P20" i="11"/>
  <c r="AH20" i="11" s="1"/>
  <c r="N20" i="11"/>
  <c r="AG20" i="11" s="1"/>
  <c r="G20" i="11"/>
  <c r="H20" i="11" s="1"/>
  <c r="AD20" i="11" s="1"/>
  <c r="E20" i="11"/>
  <c r="F20" i="11" s="1"/>
  <c r="AC20" i="11" s="1"/>
  <c r="W19" i="11"/>
  <c r="X19" i="11" s="1"/>
  <c r="AL19" i="11" s="1"/>
  <c r="U19" i="11"/>
  <c r="V19" i="11" s="1"/>
  <c r="AK19" i="11" s="1"/>
  <c r="T19" i="11"/>
  <c r="AJ19" i="11" s="1"/>
  <c r="R19" i="11"/>
  <c r="AI19" i="11" s="1"/>
  <c r="P19" i="11"/>
  <c r="AH19" i="11" s="1"/>
  <c r="N19" i="11"/>
  <c r="AG19" i="11" s="1"/>
  <c r="J19" i="11"/>
  <c r="AE19" i="11" s="1"/>
  <c r="G19" i="11"/>
  <c r="H19" i="11" s="1"/>
  <c r="AD19" i="11" s="1"/>
  <c r="E19" i="11"/>
  <c r="F19" i="11" s="1"/>
  <c r="AC19" i="11" s="1"/>
  <c r="W18" i="11"/>
  <c r="X18" i="11" s="1"/>
  <c r="AL18" i="11" s="1"/>
  <c r="U18" i="11"/>
  <c r="V18" i="11" s="1"/>
  <c r="AK18" i="11" s="1"/>
  <c r="T18" i="11"/>
  <c r="AJ18" i="11" s="1"/>
  <c r="R18" i="11"/>
  <c r="AI18" i="11" s="1"/>
  <c r="G18" i="11"/>
  <c r="H18" i="11" s="1"/>
  <c r="AD18" i="11" s="1"/>
  <c r="E18" i="11"/>
  <c r="F18" i="11" s="1"/>
  <c r="AC18" i="11" s="1"/>
  <c r="W17" i="11"/>
  <c r="X17" i="11" s="1"/>
  <c r="AL17" i="11" s="1"/>
  <c r="U17" i="11"/>
  <c r="V17" i="11" s="1"/>
  <c r="AK17" i="11" s="1"/>
  <c r="T17" i="11"/>
  <c r="AJ17" i="11" s="1"/>
  <c r="R17" i="11"/>
  <c r="AI17" i="11" s="1"/>
  <c r="J17" i="11"/>
  <c r="AE17" i="11" s="1"/>
  <c r="W15" i="11"/>
  <c r="X15" i="11" s="1"/>
  <c r="AL15" i="11" s="1"/>
  <c r="U15" i="11"/>
  <c r="V15" i="11" s="1"/>
  <c r="AK15" i="11" s="1"/>
  <c r="T15" i="11"/>
  <c r="AJ15" i="11" s="1"/>
  <c r="R15" i="11"/>
  <c r="AI15" i="11" s="1"/>
  <c r="P15" i="11"/>
  <c r="AH15" i="11" s="1"/>
  <c r="N15" i="11"/>
  <c r="AG15" i="11" s="1"/>
  <c r="J15" i="11"/>
  <c r="AE15" i="11" s="1"/>
  <c r="W14" i="11"/>
  <c r="X14" i="11" s="1"/>
  <c r="AL14" i="11" s="1"/>
  <c r="U14" i="11"/>
  <c r="V14" i="11" s="1"/>
  <c r="AK14" i="11" s="1"/>
  <c r="R14" i="11"/>
  <c r="AI14" i="11" s="1"/>
  <c r="P14" i="11"/>
  <c r="AH14" i="11" s="1"/>
  <c r="N14" i="11"/>
  <c r="AG14" i="11" s="1"/>
  <c r="J14" i="11"/>
  <c r="AE14" i="11" s="1"/>
  <c r="G14" i="11"/>
  <c r="H14" i="11" s="1"/>
  <c r="AD14" i="11" s="1"/>
  <c r="E14" i="11"/>
  <c r="F14" i="11" s="1"/>
  <c r="AC14" i="11" s="1"/>
  <c r="W13" i="11"/>
  <c r="X13" i="11" s="1"/>
  <c r="AL13" i="11" s="1"/>
  <c r="U13" i="11"/>
  <c r="V13" i="11" s="1"/>
  <c r="AK13" i="11" s="1"/>
  <c r="T13" i="11"/>
  <c r="AJ13" i="11" s="1"/>
  <c r="R13" i="11"/>
  <c r="AI13" i="11" s="1"/>
  <c r="P13" i="11"/>
  <c r="AH13" i="11" s="1"/>
  <c r="N13" i="11"/>
  <c r="AG13" i="11" s="1"/>
  <c r="J13" i="11"/>
  <c r="AE13" i="11" s="1"/>
  <c r="G13" i="11"/>
  <c r="H13" i="11" s="1"/>
  <c r="AD13" i="11" s="1"/>
  <c r="E13" i="11"/>
  <c r="F13" i="11" s="1"/>
  <c r="AC13" i="11" s="1"/>
  <c r="W12" i="11"/>
  <c r="X12" i="11" s="1"/>
  <c r="AL12" i="11" s="1"/>
  <c r="U12" i="11"/>
  <c r="V12" i="11" s="1"/>
  <c r="AK12" i="11" s="1"/>
  <c r="T12" i="11"/>
  <c r="AJ12" i="11" s="1"/>
  <c r="R12" i="11"/>
  <c r="AI12" i="11" s="1"/>
  <c r="P12" i="11"/>
  <c r="AH12" i="11" s="1"/>
  <c r="N12" i="11"/>
  <c r="AG12" i="11" s="1"/>
  <c r="J12" i="11"/>
  <c r="AE12" i="11" s="1"/>
  <c r="G12" i="11"/>
  <c r="H12" i="11" s="1"/>
  <c r="AD12" i="11" s="1"/>
  <c r="E12" i="11"/>
  <c r="F12" i="11" s="1"/>
  <c r="AC12" i="11" s="1"/>
  <c r="W11" i="11"/>
  <c r="X11" i="11" s="1"/>
  <c r="AL11" i="11" s="1"/>
  <c r="U11" i="11"/>
  <c r="V11" i="11" s="1"/>
  <c r="AK11" i="11" s="1"/>
  <c r="T11" i="11"/>
  <c r="AJ11" i="11" s="1"/>
  <c r="R11" i="11"/>
  <c r="AI11" i="11" s="1"/>
  <c r="P11" i="11"/>
  <c r="AH11" i="11" s="1"/>
  <c r="N11" i="11"/>
  <c r="AG11" i="11" s="1"/>
  <c r="J11" i="11"/>
  <c r="AE11" i="11" s="1"/>
  <c r="G11" i="11"/>
  <c r="H11" i="11" s="1"/>
  <c r="AD11" i="11" s="1"/>
  <c r="W10" i="11"/>
  <c r="X10" i="11" s="1"/>
  <c r="AL10" i="11" s="1"/>
  <c r="U10" i="11"/>
  <c r="V10" i="11" s="1"/>
  <c r="AK10" i="11" s="1"/>
  <c r="P10" i="11"/>
  <c r="AH10" i="11" s="1"/>
  <c r="N10" i="11"/>
  <c r="AG10" i="11" s="1"/>
  <c r="J10" i="11"/>
  <c r="AE10" i="11" s="1"/>
  <c r="G10" i="11"/>
  <c r="H10" i="11" s="1"/>
  <c r="AD10" i="11" s="1"/>
  <c r="W9" i="11"/>
  <c r="X9" i="11" s="1"/>
  <c r="AL9" i="11" s="1"/>
  <c r="U9" i="11"/>
  <c r="V9" i="11" s="1"/>
  <c r="AK9" i="11" s="1"/>
  <c r="T9" i="11"/>
  <c r="AJ9" i="11" s="1"/>
  <c r="R9" i="11"/>
  <c r="AI9" i="11" s="1"/>
  <c r="W8" i="11"/>
  <c r="X8" i="11" s="1"/>
  <c r="AL8" i="11" s="1"/>
  <c r="U8" i="11"/>
  <c r="V8" i="11" s="1"/>
  <c r="AK8" i="11" s="1"/>
  <c r="J8" i="11"/>
  <c r="AE8" i="11" s="1"/>
  <c r="G8" i="11"/>
  <c r="H8" i="11" s="1"/>
  <c r="AD8" i="11" s="1"/>
  <c r="W7" i="11"/>
  <c r="X7" i="11" s="1"/>
  <c r="AL7" i="11" s="1"/>
  <c r="U7" i="11"/>
  <c r="V7" i="11" s="1"/>
  <c r="AK7" i="11" s="1"/>
  <c r="T7" i="11"/>
  <c r="AJ7" i="11" s="1"/>
  <c r="R7" i="11"/>
  <c r="AI7" i="11" s="1"/>
  <c r="P7" i="11"/>
  <c r="AH7" i="11" s="1"/>
  <c r="N7" i="11"/>
  <c r="AG7" i="11" s="1"/>
  <c r="G7" i="11"/>
  <c r="H7" i="11" s="1"/>
  <c r="AD7" i="11" s="1"/>
  <c r="E7" i="11"/>
  <c r="F7" i="11" s="1"/>
  <c r="AC7" i="11" s="1"/>
  <c r="W6" i="11"/>
  <c r="X6" i="11" s="1"/>
  <c r="AL6" i="11" s="1"/>
  <c r="U6" i="11"/>
  <c r="V6" i="11" s="1"/>
  <c r="AK6" i="11" s="1"/>
  <c r="T6" i="11"/>
  <c r="AJ6" i="11" s="1"/>
  <c r="R6" i="11"/>
  <c r="AI6" i="11" s="1"/>
  <c r="P6" i="11"/>
  <c r="AH6" i="11" s="1"/>
  <c r="N6" i="11"/>
  <c r="AG6" i="11" s="1"/>
  <c r="J6" i="11"/>
  <c r="AE6" i="11" s="1"/>
  <c r="G6" i="11"/>
  <c r="H6" i="11" s="1"/>
  <c r="AD6" i="11" s="1"/>
  <c r="E6" i="11"/>
  <c r="F6" i="11" s="1"/>
  <c r="AC6" i="11" s="1"/>
  <c r="W5" i="11"/>
  <c r="X5" i="11" s="1"/>
  <c r="AL5" i="11" s="1"/>
  <c r="U5" i="11"/>
  <c r="V5" i="11" s="1"/>
  <c r="AK5" i="11" s="1"/>
  <c r="T5" i="11"/>
  <c r="AJ5" i="11" s="1"/>
  <c r="R5" i="11"/>
  <c r="AI5" i="11" s="1"/>
  <c r="P5" i="11"/>
  <c r="AH5" i="11" s="1"/>
  <c r="J5" i="11"/>
  <c r="AE5" i="11" s="1"/>
  <c r="G5" i="11"/>
  <c r="H5" i="11" s="1"/>
  <c r="AD5" i="11" s="1"/>
  <c r="E5" i="11"/>
  <c r="F5" i="11" s="1"/>
  <c r="AC5" i="11" s="1"/>
  <c r="W4" i="11"/>
  <c r="X4" i="11" s="1"/>
  <c r="AL4" i="11" s="1"/>
  <c r="U4" i="11"/>
  <c r="V4" i="11" s="1"/>
  <c r="AK4" i="11" s="1"/>
  <c r="R4" i="11"/>
  <c r="AI4" i="11" s="1"/>
  <c r="P4" i="11"/>
  <c r="AH4" i="11" s="1"/>
  <c r="N4" i="11"/>
  <c r="AG4" i="11" s="1"/>
  <c r="G4" i="11"/>
  <c r="H4" i="11" s="1"/>
  <c r="AD4" i="11" s="1"/>
  <c r="E4" i="11"/>
  <c r="F4" i="11" s="1"/>
  <c r="AC4" i="11" s="1"/>
  <c r="J26" i="12"/>
  <c r="AE26" i="12" s="1"/>
  <c r="J27" i="11"/>
  <c r="AE27" i="11" s="1"/>
  <c r="G59" i="11"/>
  <c r="H59" i="11" s="1"/>
  <c r="AD59" i="11" s="1"/>
  <c r="G15" i="11"/>
  <c r="H15" i="11" s="1"/>
  <c r="AD15" i="11" s="1"/>
  <c r="G41" i="11"/>
  <c r="H41" i="11" s="1"/>
  <c r="AD41" i="11" s="1"/>
  <c r="G38" i="11"/>
  <c r="H38" i="11" s="1"/>
  <c r="AD38" i="11" s="1"/>
  <c r="G68" i="11"/>
  <c r="H68" i="11" s="1"/>
  <c r="AD68" i="11" s="1"/>
  <c r="G9" i="11"/>
  <c r="H9" i="11" s="1"/>
  <c r="AD9" i="11" s="1"/>
  <c r="G58" i="11"/>
  <c r="H58" i="11" s="1"/>
  <c r="AD58" i="11" s="1"/>
  <c r="G52" i="11"/>
  <c r="H52" i="11" s="1"/>
  <c r="AD52" i="11" s="1"/>
  <c r="G25" i="11"/>
  <c r="H25" i="11" s="1"/>
  <c r="AD25" i="11" s="1"/>
  <c r="G34" i="11"/>
  <c r="H34" i="11" s="1"/>
  <c r="AD34" i="11" s="1"/>
  <c r="E43" i="12"/>
  <c r="F43" i="12" s="1"/>
  <c r="AC43" i="12" s="1"/>
  <c r="E33" i="12"/>
  <c r="F33" i="12" s="1"/>
  <c r="AC33" i="12" s="1"/>
  <c r="E37" i="12"/>
  <c r="F37" i="12" s="1"/>
  <c r="AC37" i="12" s="1"/>
  <c r="E14" i="12"/>
  <c r="F14" i="12" s="1"/>
  <c r="AC14" i="12" s="1"/>
  <c r="J41" i="11"/>
  <c r="AE41" i="11" s="1"/>
  <c r="J23" i="11"/>
  <c r="AE23" i="11" s="1"/>
  <c r="J55" i="11"/>
  <c r="AE55" i="11" s="1"/>
  <c r="J31" i="11"/>
  <c r="AE31" i="11" s="1"/>
  <c r="J50" i="11"/>
  <c r="AE50" i="11" s="1"/>
  <c r="J7" i="11"/>
  <c r="AE7" i="11" s="1"/>
  <c r="J30" i="11"/>
  <c r="AE30" i="11" s="1"/>
  <c r="J4" i="11"/>
  <c r="AE4" i="11" s="1"/>
  <c r="J63" i="11"/>
  <c r="AE63" i="11" s="1"/>
  <c r="J65" i="11"/>
  <c r="AE65" i="11" s="1"/>
  <c r="J57" i="11"/>
  <c r="AE57" i="11" s="1"/>
  <c r="J49" i="11"/>
  <c r="AE49" i="11" s="1"/>
  <c r="J62" i="11"/>
  <c r="AE62" i="11" s="1"/>
  <c r="J20" i="11"/>
  <c r="AE20" i="11" s="1"/>
  <c r="J52" i="11"/>
  <c r="AE52" i="11" s="1"/>
  <c r="J58" i="11"/>
  <c r="AE58" i="11" s="1"/>
  <c r="J28" i="11"/>
  <c r="AE28" i="11" s="1"/>
  <c r="J51" i="11"/>
  <c r="AE51" i="11" s="1"/>
  <c r="J56" i="11"/>
  <c r="AE56" i="11" s="1"/>
  <c r="J68" i="11"/>
  <c r="AE68" i="11" s="1"/>
  <c r="J55" i="12"/>
  <c r="AE55" i="12" s="1"/>
  <c r="J50" i="12"/>
  <c r="AE50" i="12" s="1"/>
  <c r="J27" i="12"/>
  <c r="AE27" i="12" s="1"/>
  <c r="J57" i="12"/>
  <c r="AE57" i="12" s="1"/>
  <c r="J51" i="12"/>
  <c r="AE51" i="12" s="1"/>
  <c r="J19" i="12"/>
  <c r="AE19" i="12" s="1"/>
  <c r="J34" i="12"/>
  <c r="AE34" i="12" s="1"/>
  <c r="J61" i="12"/>
  <c r="AE61" i="12" s="1"/>
  <c r="J48" i="12"/>
  <c r="AE48" i="12" s="1"/>
  <c r="J56" i="12"/>
  <c r="AE56" i="12" s="1"/>
  <c r="J62" i="12"/>
  <c r="AE62" i="12" s="1"/>
  <c r="J4" i="12"/>
  <c r="AE4" i="12" s="1"/>
  <c r="J7" i="12"/>
  <c r="AE7" i="12" s="1"/>
  <c r="J49" i="12"/>
  <c r="AE49" i="12" s="1"/>
  <c r="J30" i="12"/>
  <c r="AE30" i="12" s="1"/>
  <c r="J22" i="12"/>
  <c r="AE22" i="12" s="1"/>
  <c r="J40" i="12"/>
  <c r="AE40" i="12" s="1"/>
  <c r="P54" i="11"/>
  <c r="AH54" i="11" s="1"/>
  <c r="P59" i="11"/>
  <c r="AH59" i="11" s="1"/>
  <c r="P42" i="11"/>
  <c r="AH42" i="11" s="1"/>
  <c r="P38" i="11"/>
  <c r="AH38" i="11" s="1"/>
  <c r="P25" i="11"/>
  <c r="AH25" i="11" s="1"/>
  <c r="P47" i="11"/>
  <c r="AH47" i="11" s="1"/>
  <c r="P17" i="11"/>
  <c r="AH17" i="11" s="1"/>
  <c r="P30" i="11"/>
  <c r="AH30" i="11" s="1"/>
  <c r="P49" i="11"/>
  <c r="AH49" i="11" s="1"/>
  <c r="P68" i="11"/>
  <c r="AH68" i="11" s="1"/>
  <c r="P60" i="11"/>
  <c r="AH60" i="11" s="1"/>
  <c r="P53" i="11"/>
  <c r="AH53" i="11" s="1"/>
  <c r="P9" i="11"/>
  <c r="AH9" i="11" s="1"/>
  <c r="P45" i="11"/>
  <c r="AH45" i="11" s="1"/>
  <c r="P34" i="11"/>
  <c r="AH34" i="11" s="1"/>
  <c r="N59" i="11"/>
  <c r="AG59" i="11" s="1"/>
  <c r="N55" i="11"/>
  <c r="AG55" i="11" s="1"/>
  <c r="N68" i="11"/>
  <c r="AG68" i="11" s="1"/>
  <c r="N17" i="11"/>
  <c r="AG17" i="11" s="1"/>
  <c r="N22" i="11"/>
  <c r="AG22" i="11" s="1"/>
  <c r="N49" i="11"/>
  <c r="AG49" i="11" s="1"/>
  <c r="N9" i="11"/>
  <c r="AG9" i="11" s="1"/>
  <c r="N40" i="11"/>
  <c r="AG40" i="11" s="1"/>
  <c r="N30" i="11"/>
  <c r="AG30" i="11" s="1"/>
  <c r="N60" i="11"/>
  <c r="AG60" i="11" s="1"/>
  <c r="N38" i="11"/>
  <c r="AG38" i="11" s="1"/>
  <c r="N53" i="11"/>
  <c r="AG53" i="11" s="1"/>
  <c r="N45" i="11"/>
  <c r="AG45" i="11" s="1"/>
  <c r="N34" i="11"/>
  <c r="AG34" i="11" s="1"/>
  <c r="N47" i="11"/>
  <c r="AG47" i="11" s="1"/>
  <c r="N39" i="11"/>
  <c r="AG39" i="11" s="1"/>
  <c r="P39" i="11"/>
  <c r="AH39" i="11" s="1"/>
  <c r="P33" i="12"/>
  <c r="AH33" i="12" s="1"/>
  <c r="P44" i="12"/>
  <c r="AH44" i="12" s="1"/>
  <c r="P52" i="12"/>
  <c r="AH52" i="12" s="1"/>
  <c r="P48" i="12"/>
  <c r="AH48" i="12" s="1"/>
  <c r="P29" i="12"/>
  <c r="AH29" i="12" s="1"/>
  <c r="P16" i="12"/>
  <c r="AH16" i="12" s="1"/>
  <c r="P46" i="12"/>
  <c r="AH46" i="12" s="1"/>
  <c r="P37" i="12"/>
  <c r="AH37" i="12" s="1"/>
  <c r="N54" i="11"/>
  <c r="AG54" i="11" s="1"/>
  <c r="N46" i="12"/>
  <c r="AG46" i="12" s="1"/>
  <c r="N33" i="12"/>
  <c r="AG33" i="12" s="1"/>
  <c r="N44" i="12"/>
  <c r="AG44" i="12" s="1"/>
  <c r="N52" i="12"/>
  <c r="AG52" i="12" s="1"/>
  <c r="N37" i="12"/>
  <c r="AG37" i="12" s="1"/>
  <c r="N29" i="12"/>
  <c r="AG29" i="12" s="1"/>
  <c r="N9" i="12"/>
  <c r="AG9" i="12" s="1"/>
  <c r="N48" i="12"/>
  <c r="AG48" i="12" s="1"/>
  <c r="N21" i="12"/>
  <c r="AG21" i="12" s="1"/>
  <c r="N16" i="12"/>
  <c r="AG16" i="12" s="1"/>
  <c r="T55" i="11"/>
  <c r="AJ55" i="11" s="1"/>
  <c r="T38" i="11"/>
  <c r="AJ38" i="11" s="1"/>
  <c r="T61" i="11"/>
  <c r="AJ61" i="11" s="1"/>
  <c r="T54" i="11"/>
  <c r="AJ54" i="11" s="1"/>
  <c r="T26" i="11"/>
  <c r="AJ26" i="11" s="1"/>
  <c r="T24" i="11"/>
  <c r="AJ24" i="11" s="1"/>
  <c r="T53" i="11"/>
  <c r="AJ53" i="11" s="1"/>
  <c r="T41" i="11"/>
  <c r="AJ41" i="11" s="1"/>
  <c r="T40" i="11"/>
  <c r="AJ40" i="11" s="1"/>
  <c r="T45" i="11"/>
  <c r="AJ45" i="11" s="1"/>
  <c r="T42" i="11"/>
  <c r="AJ42" i="11" s="1"/>
  <c r="T52" i="11"/>
  <c r="AJ52" i="11" s="1"/>
  <c r="T60" i="11"/>
  <c r="AJ60" i="11" s="1"/>
  <c r="T58" i="11"/>
  <c r="AJ58" i="11" s="1"/>
  <c r="T47" i="11"/>
  <c r="AJ47" i="11" s="1"/>
  <c r="T34" i="11"/>
  <c r="AJ34" i="11" s="1"/>
  <c r="S37" i="12"/>
  <c r="T37" i="12" s="1"/>
  <c r="AJ37" i="12" s="1"/>
  <c r="S53" i="12"/>
  <c r="T53" i="12" s="1"/>
  <c r="AJ53" i="12" s="1"/>
  <c r="S52" i="12"/>
  <c r="T52" i="12" s="1"/>
  <c r="AJ52" i="12" s="1"/>
  <c r="S40" i="12"/>
  <c r="T40" i="12" s="1"/>
  <c r="AJ40" i="12" s="1"/>
  <c r="S44" i="12"/>
  <c r="T44" i="12" s="1"/>
  <c r="AJ44" i="12" s="1"/>
  <c r="S51" i="12"/>
  <c r="T51" i="12" s="1"/>
  <c r="AJ51" i="12" s="1"/>
  <c r="S46" i="12"/>
  <c r="T46" i="12" s="1"/>
  <c r="AJ46" i="12" s="1"/>
  <c r="S33" i="12"/>
  <c r="T33" i="12" s="1"/>
  <c r="AJ33" i="12" s="1"/>
  <c r="S58" i="12"/>
  <c r="S54" i="12"/>
  <c r="T54" i="12" s="1"/>
  <c r="AJ54" i="12" s="1"/>
  <c r="R38" i="11"/>
  <c r="AI38" i="11" s="1"/>
  <c r="R61" i="11"/>
  <c r="AI61" i="11" s="1"/>
  <c r="R41" i="11"/>
  <c r="AI41" i="11" s="1"/>
  <c r="R47" i="11"/>
  <c r="AI47" i="11" s="1"/>
  <c r="R42" i="11"/>
  <c r="AI42" i="11" s="1"/>
  <c r="R26" i="11"/>
  <c r="AI26" i="11" s="1"/>
  <c r="R52" i="11"/>
  <c r="AI52" i="11" s="1"/>
  <c r="R24" i="11"/>
  <c r="AI24" i="11" s="1"/>
  <c r="R45" i="11"/>
  <c r="AI45" i="11" s="1"/>
  <c r="R53" i="11"/>
  <c r="AI53" i="11" s="1"/>
  <c r="R58" i="11"/>
  <c r="AI58" i="11" s="1"/>
  <c r="R34" i="11"/>
  <c r="AI34" i="11" s="1"/>
  <c r="R54" i="12"/>
  <c r="AI54" i="12" s="1"/>
  <c r="R37" i="12"/>
  <c r="AI37" i="12" s="1"/>
  <c r="R14" i="12"/>
  <c r="AI14" i="12" s="1"/>
  <c r="R40" i="12"/>
  <c r="AI40" i="12" s="1"/>
  <c r="R46" i="12"/>
  <c r="AI46" i="12" s="1"/>
  <c r="R44" i="12"/>
  <c r="AI44" i="12" s="1"/>
  <c r="R52" i="12"/>
  <c r="AI52" i="12" s="1"/>
  <c r="R33" i="12"/>
  <c r="AI33" i="12" s="1"/>
  <c r="T14" i="11"/>
  <c r="AJ14" i="11" s="1"/>
  <c r="E17" i="11"/>
  <c r="F17" i="11" s="1"/>
  <c r="AC17" i="11" s="1"/>
  <c r="E15" i="11"/>
  <c r="F15" i="11" s="1"/>
  <c r="AC15" i="11" s="1"/>
  <c r="E38" i="11"/>
  <c r="F38" i="11" s="1"/>
  <c r="AC38" i="11" s="1"/>
  <c r="E34" i="11"/>
  <c r="F34" i="11" s="1"/>
  <c r="AC34" i="11" s="1"/>
  <c r="E44" i="11"/>
  <c r="F44" i="11" s="1"/>
  <c r="AC44" i="11" s="1"/>
  <c r="J54" i="11"/>
  <c r="AE54" i="11" s="1"/>
  <c r="J59" i="11"/>
  <c r="AE59" i="11" s="1"/>
  <c r="J58" i="12"/>
  <c r="AE58" i="12" s="1"/>
  <c r="J29" i="12"/>
  <c r="AE29" i="12" s="1"/>
  <c r="T4" i="12" l="1"/>
  <c r="AJ4" i="12" s="1"/>
  <c r="T4" i="11"/>
  <c r="AJ4" i="11" s="1"/>
  <c r="G5" i="10"/>
  <c r="E69" i="11"/>
  <c r="F69" i="11" s="1"/>
  <c r="AC69" i="11" s="1"/>
  <c r="E22" i="11"/>
  <c r="F22" i="11" s="1"/>
  <c r="AC22" i="11" s="1"/>
  <c r="E29" i="11"/>
  <c r="F29" i="11" s="1"/>
  <c r="AC29" i="11" s="1"/>
  <c r="E39" i="11"/>
  <c r="F39" i="11" s="1"/>
  <c r="AC39" i="11" s="1"/>
  <c r="E11" i="11"/>
  <c r="F11" i="11" s="1"/>
  <c r="AC11" i="11" s="1"/>
  <c r="E32" i="11"/>
  <c r="F32" i="11" s="1"/>
  <c r="AC32" i="11" s="1"/>
  <c r="T57" i="11"/>
  <c r="AJ57" i="11" s="1"/>
  <c r="T65" i="11"/>
  <c r="AJ65" i="11" s="1"/>
  <c r="T8" i="11"/>
  <c r="AJ8" i="11" s="1"/>
  <c r="T10" i="11"/>
  <c r="AJ10" i="11" s="1"/>
  <c r="T63" i="11"/>
  <c r="AJ63" i="11" s="1"/>
  <c r="T25" i="11"/>
  <c r="AJ25" i="11" s="1"/>
  <c r="R8" i="11"/>
  <c r="AI8" i="11" s="1"/>
  <c r="R57" i="11"/>
  <c r="AI57" i="11" s="1"/>
  <c r="R65" i="11"/>
  <c r="AI65" i="11" s="1"/>
  <c r="R10" i="11"/>
  <c r="AI10" i="11" s="1"/>
  <c r="R25" i="11"/>
  <c r="AI25" i="11" s="1"/>
  <c r="P58" i="11"/>
  <c r="AH58" i="11" s="1"/>
  <c r="P57" i="11"/>
  <c r="AH57" i="11" s="1"/>
  <c r="P65" i="11"/>
  <c r="P8" i="11"/>
  <c r="AH8" i="11" s="1"/>
  <c r="P26" i="11"/>
  <c r="AH26" i="11" s="1"/>
  <c r="P24" i="11"/>
  <c r="AH24" i="11" s="1"/>
  <c r="P18" i="11"/>
  <c r="AH18" i="11" s="1"/>
  <c r="N65" i="11"/>
  <c r="AG65" i="11" s="1"/>
  <c r="N26" i="11"/>
  <c r="AG26" i="11" s="1"/>
  <c r="N24" i="11"/>
  <c r="AG24" i="11" s="1"/>
  <c r="N18" i="11"/>
  <c r="AG18" i="11" s="1"/>
  <c r="U71" i="11"/>
  <c r="S60" i="12"/>
  <c r="T60" i="12" s="1"/>
  <c r="AJ60" i="12" s="1"/>
  <c r="S23" i="12"/>
  <c r="T23" i="12" s="1"/>
  <c r="AJ23" i="12" s="1"/>
  <c r="S39" i="12"/>
  <c r="T39" i="12" s="1"/>
  <c r="AJ39" i="12" s="1"/>
  <c r="S64" i="12"/>
  <c r="T64" i="12" s="1"/>
  <c r="AJ64" i="12" s="1"/>
  <c r="S41" i="12"/>
  <c r="T41" i="12" s="1"/>
  <c r="AJ41" i="12" s="1"/>
  <c r="S59" i="12"/>
  <c r="T59" i="12" s="1"/>
  <c r="AJ59" i="12" s="1"/>
  <c r="P38" i="12"/>
  <c r="AH38" i="12" s="1"/>
  <c r="P64" i="12"/>
  <c r="AH64" i="12" s="1"/>
  <c r="P39" i="12"/>
  <c r="AH39" i="12" s="1"/>
  <c r="P59" i="12"/>
  <c r="AH59" i="12" s="1"/>
  <c r="P41" i="12"/>
  <c r="AH41" i="12" s="1"/>
  <c r="P60" i="12"/>
  <c r="AH60" i="12" s="1"/>
  <c r="P54" i="12"/>
  <c r="AH54" i="12" s="1"/>
  <c r="P25" i="12"/>
  <c r="AH25" i="12" s="1"/>
  <c r="P53" i="12"/>
  <c r="AH53" i="12" s="1"/>
  <c r="N60" i="12"/>
  <c r="AG60" i="12" s="1"/>
  <c r="N59" i="12"/>
  <c r="AG59" i="12" s="1"/>
  <c r="N25" i="12"/>
  <c r="AG25" i="12" s="1"/>
  <c r="N64" i="12"/>
  <c r="AG64" i="12" s="1"/>
  <c r="N5" i="12"/>
  <c r="AG5" i="12" s="1"/>
  <c r="N39" i="12"/>
  <c r="AG39" i="12" s="1"/>
  <c r="N53" i="12"/>
  <c r="AG53" i="12" s="1"/>
  <c r="N54" i="12"/>
  <c r="AG54" i="12" s="1"/>
  <c r="W71" i="11"/>
  <c r="J5" i="10"/>
  <c r="K5" i="10" s="1"/>
  <c r="H5" i="10"/>
  <c r="G55" i="11"/>
  <c r="H55" i="11" s="1"/>
  <c r="AD55" i="11" s="1"/>
  <c r="G26" i="11"/>
  <c r="H26" i="11" s="1"/>
  <c r="AD26" i="11" s="1"/>
  <c r="G49" i="11"/>
  <c r="H49" i="11" s="1"/>
  <c r="AD49" i="11" s="1"/>
  <c r="G65" i="11"/>
  <c r="H65" i="11" s="1"/>
  <c r="AD65" i="11" s="1"/>
  <c r="G61" i="11"/>
  <c r="H61" i="11" s="1"/>
  <c r="AD61" i="11" s="1"/>
  <c r="G60" i="11"/>
  <c r="H60" i="11" s="1"/>
  <c r="AD60" i="11" s="1"/>
  <c r="G17" i="11"/>
  <c r="E55" i="11"/>
  <c r="F55" i="11" s="1"/>
  <c r="AC55" i="11" s="1"/>
  <c r="E61" i="11"/>
  <c r="F61" i="11" s="1"/>
  <c r="AC61" i="11" s="1"/>
  <c r="E65" i="11"/>
  <c r="F65" i="11" s="1"/>
  <c r="AC65" i="11" s="1"/>
  <c r="E60" i="11"/>
  <c r="F60" i="11" s="1"/>
  <c r="AC60" i="11" s="1"/>
  <c r="E26" i="11"/>
  <c r="F26" i="11" s="1"/>
  <c r="AC26" i="11" s="1"/>
  <c r="E24" i="11"/>
  <c r="F24" i="11" s="1"/>
  <c r="AC24" i="11" s="1"/>
  <c r="E52" i="11"/>
  <c r="E49" i="11"/>
  <c r="E9" i="11"/>
  <c r="E59" i="11"/>
  <c r="J59" i="12"/>
  <c r="AE59" i="12" s="1"/>
  <c r="J25" i="12"/>
  <c r="AE25" i="12" s="1"/>
  <c r="J9" i="12"/>
  <c r="AE9" i="12" s="1"/>
  <c r="J33" i="12"/>
  <c r="AE33" i="12" s="1"/>
  <c r="J60" i="11"/>
  <c r="AE60" i="11" s="1"/>
  <c r="J60" i="12"/>
  <c r="AE60" i="12" s="1"/>
  <c r="J53" i="12"/>
  <c r="AE53" i="12" s="1"/>
  <c r="J54" i="12"/>
  <c r="AE54" i="12" s="1"/>
  <c r="J64" i="12"/>
  <c r="AE64" i="12" s="1"/>
  <c r="J18" i="11"/>
  <c r="AE18" i="11" s="1"/>
  <c r="J17" i="12"/>
  <c r="AE17" i="12" s="1"/>
  <c r="J66" i="11"/>
  <c r="J65" i="12"/>
  <c r="AE65" i="12" s="1"/>
  <c r="R40" i="11"/>
  <c r="AI40" i="11" s="1"/>
  <c r="T59" i="11"/>
  <c r="AJ59" i="11" s="1"/>
  <c r="T58" i="12"/>
  <c r="AJ58" i="12" s="1"/>
  <c r="R60" i="11"/>
  <c r="R54" i="11"/>
  <c r="H44" i="11"/>
  <c r="H50" i="11"/>
  <c r="AD50" i="11" s="1"/>
  <c r="R59" i="11"/>
  <c r="P40" i="11"/>
  <c r="P9" i="12"/>
  <c r="AH9" i="12" s="1"/>
  <c r="N61" i="11"/>
  <c r="N25" i="11"/>
  <c r="AG25" i="11" s="1"/>
  <c r="N5" i="11"/>
  <c r="AG5" i="11" s="1"/>
  <c r="S71" i="11" l="1"/>
  <c r="G71" i="11"/>
  <c r="T69" i="11"/>
  <c r="AJ69" i="11" s="1"/>
  <c r="Q71" i="11"/>
  <c r="E56" i="12"/>
  <c r="F56" i="12" s="1"/>
  <c r="AC56" i="12" s="1"/>
  <c r="E30" i="11"/>
  <c r="F30" i="11" s="1"/>
  <c r="AC30" i="11" s="1"/>
  <c r="E35" i="11"/>
  <c r="F35" i="11" s="1"/>
  <c r="AC35" i="11" s="1"/>
  <c r="E68" i="11"/>
  <c r="F68" i="11" s="1"/>
  <c r="AC68" i="11" s="1"/>
  <c r="E57" i="11"/>
  <c r="F57" i="11" s="1"/>
  <c r="AC57" i="11" s="1"/>
  <c r="E56" i="11"/>
  <c r="F56" i="11" s="1"/>
  <c r="AC56" i="11" s="1"/>
  <c r="E64" i="11"/>
  <c r="F64" i="11" s="1"/>
  <c r="AC64" i="11" s="1"/>
  <c r="E10" i="11"/>
  <c r="E63" i="11"/>
  <c r="F63" i="11" s="1"/>
  <c r="AC63" i="11" s="1"/>
  <c r="E8" i="11"/>
  <c r="F8" i="11" s="1"/>
  <c r="AC8" i="11" s="1"/>
  <c r="M71" i="11"/>
  <c r="O71" i="11"/>
  <c r="N42" i="11"/>
  <c r="AG42" i="11" s="1"/>
  <c r="E41" i="11"/>
  <c r="F41" i="11" s="1"/>
  <c r="E67" i="11"/>
  <c r="E50" i="11"/>
  <c r="F50" i="11" s="1"/>
  <c r="E31" i="11"/>
  <c r="F31" i="11" s="1"/>
  <c r="AC31" i="11" s="1"/>
  <c r="E40" i="11"/>
  <c r="F40" i="11" s="1"/>
  <c r="AC40" i="11" s="1"/>
  <c r="E58" i="11"/>
  <c r="F58" i="11" s="1"/>
  <c r="AC58" i="11" s="1"/>
  <c r="E25" i="11"/>
  <c r="E52" i="12"/>
  <c r="E22" i="12"/>
  <c r="E29" i="12"/>
  <c r="F29" i="12" s="1"/>
  <c r="AC29" i="12" s="1"/>
  <c r="E39" i="12"/>
  <c r="F39" i="12" s="1"/>
  <c r="AC39" i="12" s="1"/>
  <c r="E32" i="12"/>
  <c r="F32" i="12" s="1"/>
  <c r="AC32" i="12" s="1"/>
  <c r="S57" i="12"/>
  <c r="T57" i="12" s="1"/>
  <c r="AJ57" i="12" s="1"/>
  <c r="S65" i="12"/>
  <c r="T65" i="12" s="1"/>
  <c r="AJ65" i="12" s="1"/>
  <c r="S8" i="12"/>
  <c r="S10" i="12"/>
  <c r="T10" i="12" s="1"/>
  <c r="AJ10" i="12" s="1"/>
  <c r="S63" i="12"/>
  <c r="T63" i="12" s="1"/>
  <c r="AJ63" i="12" s="1"/>
  <c r="S25" i="12"/>
  <c r="T25" i="12" s="1"/>
  <c r="AJ25" i="12" s="1"/>
  <c r="S31" i="12"/>
  <c r="T31" i="12" s="1"/>
  <c r="AJ31" i="12" s="1"/>
  <c r="T31" i="11"/>
  <c r="AJ31" i="11" s="1"/>
  <c r="R63" i="11"/>
  <c r="R8" i="12"/>
  <c r="AI8" i="12" s="1"/>
  <c r="R57" i="12"/>
  <c r="AI57" i="12" s="1"/>
  <c r="R65" i="12"/>
  <c r="AI65" i="12" s="1"/>
  <c r="R63" i="12"/>
  <c r="AI63" i="12" s="1"/>
  <c r="R10" i="12"/>
  <c r="AI10" i="12" s="1"/>
  <c r="P57" i="12"/>
  <c r="AH57" i="12" s="1"/>
  <c r="P65" i="12"/>
  <c r="AH65" i="12" s="1"/>
  <c r="P26" i="12"/>
  <c r="AH26" i="12" s="1"/>
  <c r="P24" i="12"/>
  <c r="AH24" i="12" s="1"/>
  <c r="P18" i="12"/>
  <c r="AH18" i="12" s="1"/>
  <c r="P58" i="12"/>
  <c r="AH58" i="12" s="1"/>
  <c r="N57" i="12"/>
  <c r="AG57" i="12" s="1"/>
  <c r="N65" i="12"/>
  <c r="AG65" i="12" s="1"/>
  <c r="N58" i="12"/>
  <c r="AG58" i="12" s="1"/>
  <c r="N24" i="12"/>
  <c r="AG24" i="12" s="1"/>
  <c r="N8" i="11"/>
  <c r="AG8" i="11" s="1"/>
  <c r="N58" i="11"/>
  <c r="N57" i="11"/>
  <c r="U68" i="12"/>
  <c r="W68" i="12"/>
  <c r="H17" i="11"/>
  <c r="AD17" i="11" s="1"/>
  <c r="G48" i="12"/>
  <c r="H48" i="12" s="1"/>
  <c r="AD48" i="12" s="1"/>
  <c r="F59" i="11"/>
  <c r="F9" i="11"/>
  <c r="AC9" i="11" s="1"/>
  <c r="F49" i="11"/>
  <c r="F52" i="11"/>
  <c r="E9" i="12"/>
  <c r="E48" i="12"/>
  <c r="E8" i="12"/>
  <c r="E54" i="12"/>
  <c r="F54" i="12" s="1"/>
  <c r="AC54" i="12" s="1"/>
  <c r="E17" i="12"/>
  <c r="F17" i="12" s="1"/>
  <c r="AC17" i="12" s="1"/>
  <c r="J34" i="11"/>
  <c r="J9" i="11"/>
  <c r="AE9" i="11" s="1"/>
  <c r="J26" i="11"/>
  <c r="AE26" i="11" s="1"/>
  <c r="J39" i="12"/>
  <c r="AE39" i="12" s="1"/>
  <c r="J22" i="11"/>
  <c r="AE22" i="11" s="1"/>
  <c r="J21" i="12"/>
  <c r="AE21" i="12" s="1"/>
  <c r="AE66" i="11"/>
  <c r="AI60" i="11"/>
  <c r="AI54" i="11"/>
  <c r="G33" i="12"/>
  <c r="G59" i="12"/>
  <c r="G16" i="12"/>
  <c r="G24" i="12"/>
  <c r="G60" i="12"/>
  <c r="G51" i="12"/>
  <c r="G57" i="12"/>
  <c r="G9" i="12"/>
  <c r="G25" i="12"/>
  <c r="G37" i="12"/>
  <c r="G40" i="12"/>
  <c r="G14" i="12"/>
  <c r="G64" i="12"/>
  <c r="G54" i="12"/>
  <c r="G58" i="12"/>
  <c r="H58" i="12" s="1"/>
  <c r="AD58" i="12" s="1"/>
  <c r="G43" i="12"/>
  <c r="AD44" i="11"/>
  <c r="AI59" i="11"/>
  <c r="AH65" i="11"/>
  <c r="AH40" i="11"/>
  <c r="N38" i="12"/>
  <c r="AG38" i="12" s="1"/>
  <c r="R25" i="12"/>
  <c r="AI25" i="12" s="1"/>
  <c r="R60" i="12"/>
  <c r="AI60" i="12" s="1"/>
  <c r="R64" i="12"/>
  <c r="AI64" i="12" s="1"/>
  <c r="R41" i="12"/>
  <c r="AI41" i="12" s="1"/>
  <c r="R59" i="12"/>
  <c r="AI59" i="12" s="1"/>
  <c r="AG61" i="11"/>
  <c r="S68" i="12" l="1"/>
  <c r="P61" i="11"/>
  <c r="AH61" i="11" s="1"/>
  <c r="P55" i="11"/>
  <c r="AH55" i="11" s="1"/>
  <c r="E71" i="11"/>
  <c r="E30" i="12"/>
  <c r="F30" i="12" s="1"/>
  <c r="AC30" i="12" s="1"/>
  <c r="E35" i="12"/>
  <c r="F35" i="12" s="1"/>
  <c r="AC35" i="12" s="1"/>
  <c r="E40" i="12"/>
  <c r="F40" i="12" s="1"/>
  <c r="AC40" i="12" s="1"/>
  <c r="E11" i="12"/>
  <c r="F11" i="12" s="1"/>
  <c r="AC11" i="12" s="1"/>
  <c r="E10" i="12"/>
  <c r="M68" i="12"/>
  <c r="F8" i="12"/>
  <c r="AC8" i="12" s="1"/>
  <c r="P8" i="12"/>
  <c r="AH8" i="12" s="1"/>
  <c r="O68" i="12"/>
  <c r="G68" i="12"/>
  <c r="J35" i="12"/>
  <c r="AE35" i="12" s="1"/>
  <c r="E41" i="12"/>
  <c r="F41" i="12" s="1"/>
  <c r="AC41" i="12" s="1"/>
  <c r="E50" i="12"/>
  <c r="F50" i="12" s="1"/>
  <c r="AC50" i="12" s="1"/>
  <c r="E31" i="12"/>
  <c r="F31" i="12" s="1"/>
  <c r="AC31" i="12" s="1"/>
  <c r="F25" i="11"/>
  <c r="AC25" i="11" s="1"/>
  <c r="F10" i="11"/>
  <c r="AC10" i="11" s="1"/>
  <c r="AC41" i="11"/>
  <c r="AC50" i="11"/>
  <c r="F22" i="12"/>
  <c r="AC22" i="12" s="1"/>
  <c r="T8" i="12"/>
  <c r="AJ8" i="12" s="1"/>
  <c r="R31" i="12"/>
  <c r="AI31" i="12" s="1"/>
  <c r="AI63" i="11"/>
  <c r="E60" i="12"/>
  <c r="F60" i="12" s="1"/>
  <c r="AC60" i="12" s="1"/>
  <c r="E65" i="12"/>
  <c r="F65" i="12" s="1"/>
  <c r="AC65" i="12" s="1"/>
  <c r="E64" i="12"/>
  <c r="F64" i="12" s="1"/>
  <c r="AC64" i="12" s="1"/>
  <c r="E59" i="12"/>
  <c r="F59" i="12" s="1"/>
  <c r="AC59" i="12" s="1"/>
  <c r="E63" i="12"/>
  <c r="E25" i="12"/>
  <c r="F25" i="12" s="1"/>
  <c r="AC25" i="12" s="1"/>
  <c r="E26" i="12"/>
  <c r="F26" i="12" s="1"/>
  <c r="AC26" i="12" s="1"/>
  <c r="E23" i="12"/>
  <c r="F23" i="12" s="1"/>
  <c r="AC23" i="12" s="1"/>
  <c r="E24" i="12"/>
  <c r="F24" i="12" s="1"/>
  <c r="AC24" i="12" s="1"/>
  <c r="E51" i="12"/>
  <c r="F51" i="12" s="1"/>
  <c r="AC51" i="12" s="1"/>
  <c r="E55" i="12"/>
  <c r="E58" i="12"/>
  <c r="N18" i="12"/>
  <c r="AG18" i="12" s="1"/>
  <c r="N26" i="12"/>
  <c r="AG26" i="12" s="1"/>
  <c r="N8" i="12"/>
  <c r="AG8" i="12" s="1"/>
  <c r="AG58" i="11"/>
  <c r="AG57" i="11"/>
  <c r="AC59" i="11"/>
  <c r="AC49" i="11"/>
  <c r="AC52" i="11"/>
  <c r="E57" i="12"/>
  <c r="F57" i="12" s="1"/>
  <c r="AC57" i="12" s="1"/>
  <c r="E16" i="12"/>
  <c r="AE34" i="11"/>
  <c r="J40" i="11"/>
  <c r="R23" i="12"/>
  <c r="AI23" i="12" s="1"/>
  <c r="R51" i="12"/>
  <c r="AI51" i="12" s="1"/>
  <c r="R39" i="12"/>
  <c r="AI39" i="12" s="1"/>
  <c r="R53" i="12"/>
  <c r="AI53" i="12" s="1"/>
  <c r="H43" i="12"/>
  <c r="AD43" i="12" s="1"/>
  <c r="H54" i="12"/>
  <c r="AD54" i="12" s="1"/>
  <c r="H64" i="12"/>
  <c r="AD64" i="12" s="1"/>
  <c r="H14" i="12"/>
  <c r="AD14" i="12" s="1"/>
  <c r="H40" i="12"/>
  <c r="AD40" i="12" s="1"/>
  <c r="H37" i="12"/>
  <c r="AD37" i="12" s="1"/>
  <c r="H25" i="12"/>
  <c r="AD25" i="12" s="1"/>
  <c r="H9" i="12"/>
  <c r="AD9" i="12" s="1"/>
  <c r="H50" i="12"/>
  <c r="AD50" i="12" s="1"/>
  <c r="H57" i="12"/>
  <c r="AD57" i="12" s="1"/>
  <c r="H51" i="12"/>
  <c r="AD51" i="12" s="1"/>
  <c r="H60" i="12"/>
  <c r="AD60" i="12" s="1"/>
  <c r="H24" i="12"/>
  <c r="AD24" i="12" s="1"/>
  <c r="H16" i="12"/>
  <c r="AD16" i="12" s="1"/>
  <c r="H59" i="12"/>
  <c r="AD59" i="12" s="1"/>
  <c r="H33" i="12"/>
  <c r="AD33" i="12" s="1"/>
  <c r="R58" i="12"/>
  <c r="AI58" i="12" s="1"/>
  <c r="P61" i="12" l="1"/>
  <c r="AH61" i="12" s="1"/>
  <c r="P55" i="12"/>
  <c r="AH55" i="12" s="1"/>
  <c r="Q68" i="12"/>
  <c r="E68" i="12"/>
  <c r="N41" i="12"/>
  <c r="AG41" i="12" s="1"/>
  <c r="J35" i="11"/>
  <c r="AE35" i="11" s="1"/>
  <c r="J69" i="11"/>
  <c r="F67" i="11"/>
  <c r="AC67" i="11" s="1"/>
  <c r="F55" i="12"/>
  <c r="AC55" i="12" s="1"/>
  <c r="F63" i="12"/>
  <c r="AC63" i="12" s="1"/>
  <c r="F16" i="12"/>
  <c r="AC16" i="12" s="1"/>
  <c r="AE40" i="11"/>
  <c r="AE69" i="11" l="1"/>
  <c r="F52" i="12"/>
  <c r="AC52" i="12" s="1"/>
  <c r="F49" i="12"/>
  <c r="AC49" i="12" s="1"/>
  <c r="F10" i="12"/>
  <c r="AC10" i="12" s="1"/>
  <c r="F9" i="12"/>
  <c r="AC9" i="12" s="1"/>
  <c r="F58" i="12"/>
  <c r="AC58" i="12" s="1"/>
  <c r="F48" i="12"/>
  <c r="AC48" i="12" s="1"/>
  <c r="AB49" i="12" l="1"/>
  <c r="K32" i="11"/>
  <c r="L32" i="11" s="1"/>
  <c r="K40" i="11"/>
  <c r="L40" i="11" s="1"/>
  <c r="K49" i="11"/>
  <c r="L49" i="11" s="1"/>
  <c r="AF49" i="11" s="1"/>
  <c r="AB49" i="11" s="1"/>
  <c r="K5" i="11"/>
  <c r="L5" i="11" s="1"/>
  <c r="K25" i="11"/>
  <c r="L25" i="11" s="1"/>
  <c r="AF25" i="11" s="1"/>
  <c r="AB25" i="11" s="1"/>
  <c r="K61" i="11"/>
  <c r="K42" i="11"/>
  <c r="L42" i="11" s="1"/>
  <c r="AF42" i="11" s="1"/>
  <c r="AB42" i="11" s="1"/>
  <c r="K55" i="11"/>
  <c r="L55" i="11" s="1"/>
  <c r="AF55" i="11" s="1"/>
  <c r="AB55" i="11" s="1"/>
  <c r="K65" i="11"/>
  <c r="L65" i="11" s="1"/>
  <c r="K44" i="11"/>
  <c r="L44" i="11" s="1"/>
  <c r="AF44" i="11" s="1"/>
  <c r="AB44" i="11" s="1"/>
  <c r="K54" i="11"/>
  <c r="L54" i="11" s="1"/>
  <c r="K60" i="11"/>
  <c r="L60" i="11" s="1"/>
  <c r="AF60" i="11" s="1"/>
  <c r="AB60" i="11" s="1"/>
  <c r="K66" i="11"/>
  <c r="L66" i="11" s="1"/>
  <c r="K18" i="11"/>
  <c r="L18" i="11" s="1"/>
  <c r="AF18" i="11" s="1"/>
  <c r="AB18" i="11" s="1"/>
  <c r="K27" i="11"/>
  <c r="L27" i="11" s="1"/>
  <c r="K24" i="11"/>
  <c r="L24" i="11" s="1"/>
  <c r="K15" i="11"/>
  <c r="L15" i="11" s="1"/>
  <c r="K41" i="11"/>
  <c r="L41" i="11" s="1"/>
  <c r="K38" i="11"/>
  <c r="L38" i="11" s="1"/>
  <c r="AF38" i="11" s="1"/>
  <c r="AB38" i="11" s="1"/>
  <c r="K68" i="11"/>
  <c r="L68" i="11" s="1"/>
  <c r="AF68" i="11" s="1"/>
  <c r="AB68" i="11" s="1"/>
  <c r="K58" i="11"/>
  <c r="L58" i="11" s="1"/>
  <c r="AF58" i="11" s="1"/>
  <c r="AB58" i="11" s="1"/>
  <c r="K16" i="11"/>
  <c r="L16" i="11" s="1"/>
  <c r="K67" i="11"/>
  <c r="L67" i="11" s="1"/>
  <c r="K64" i="11"/>
  <c r="L64" i="11" s="1"/>
  <c r="AF64" i="11" s="1"/>
  <c r="AB64" i="11" s="1"/>
  <c r="K63" i="11"/>
  <c r="L63" i="11" s="1"/>
  <c r="AF63" i="11" s="1"/>
  <c r="AB63" i="11" s="1"/>
  <c r="K62" i="11"/>
  <c r="L62" i="11" s="1"/>
  <c r="AF62" i="11" s="1"/>
  <c r="AB62" i="11" s="1"/>
  <c r="K57" i="11"/>
  <c r="L57" i="11" s="1"/>
  <c r="AF57" i="11" s="1"/>
  <c r="AB57" i="11" s="1"/>
  <c r="K56" i="11"/>
  <c r="L56" i="11" s="1"/>
  <c r="K53" i="11"/>
  <c r="L53" i="11" s="1"/>
  <c r="K51" i="11"/>
  <c r="L51" i="11" s="1"/>
  <c r="K50" i="11"/>
  <c r="L50" i="11" s="1"/>
  <c r="K48" i="11"/>
  <c r="L48" i="11" s="1"/>
  <c r="AF48" i="11" s="1"/>
  <c r="AB48" i="11" s="1"/>
  <c r="K47" i="11"/>
  <c r="L47" i="11" s="1"/>
  <c r="AF47" i="11" s="1"/>
  <c r="AB47" i="11" s="1"/>
  <c r="K46" i="11"/>
  <c r="L46" i="11" s="1"/>
  <c r="AF46" i="11" s="1"/>
  <c r="AB46" i="11" s="1"/>
  <c r="K45" i="11"/>
  <c r="L45" i="11" s="1"/>
  <c r="AF45" i="11" s="1"/>
  <c r="AB45" i="11" s="1"/>
  <c r="K43" i="11"/>
  <c r="L43" i="11" s="1"/>
  <c r="AF43" i="11" s="1"/>
  <c r="AB43" i="11" s="1"/>
  <c r="K39" i="11"/>
  <c r="L39" i="11" s="1"/>
  <c r="AF39" i="11" s="1"/>
  <c r="AB39" i="11" s="1"/>
  <c r="K37" i="11"/>
  <c r="L37" i="11" s="1"/>
  <c r="AF37" i="11" s="1"/>
  <c r="AB37" i="11" s="1"/>
  <c r="K36" i="11"/>
  <c r="L36" i="11" s="1"/>
  <c r="AF36" i="11" s="1"/>
  <c r="AB36" i="11" s="1"/>
  <c r="K22" i="11"/>
  <c r="L22" i="11" s="1"/>
  <c r="AF22" i="11" s="1"/>
  <c r="AB22" i="11" s="1"/>
  <c r="K35" i="11"/>
  <c r="L35" i="11" s="1"/>
  <c r="AF35" i="11" s="1"/>
  <c r="AB35" i="11" s="1"/>
  <c r="K33" i="11"/>
  <c r="L33" i="11" s="1"/>
  <c r="AF33" i="11" s="1"/>
  <c r="AB33" i="11" s="1"/>
  <c r="K31" i="11"/>
  <c r="L31" i="11" s="1"/>
  <c r="AF31" i="11" s="1"/>
  <c r="AB31" i="11" s="1"/>
  <c r="K30" i="11"/>
  <c r="L30" i="11" s="1"/>
  <c r="K29" i="11"/>
  <c r="L29" i="11" s="1"/>
  <c r="K28" i="11"/>
  <c r="L28" i="11" s="1"/>
  <c r="K23" i="11"/>
  <c r="L23" i="11" s="1"/>
  <c r="K21" i="11"/>
  <c r="L21" i="11" s="1"/>
  <c r="K20" i="11"/>
  <c r="L20" i="11" s="1"/>
  <c r="K19" i="11"/>
  <c r="L19" i="11" s="1"/>
  <c r="K14" i="11"/>
  <c r="L14" i="11" s="1"/>
  <c r="K13" i="11"/>
  <c r="L13" i="11" s="1"/>
  <c r="K12" i="11"/>
  <c r="L12" i="11" s="1"/>
  <c r="K11" i="11"/>
  <c r="L11" i="11" s="1"/>
  <c r="K10" i="11"/>
  <c r="L10" i="11" s="1"/>
  <c r="K8" i="11"/>
  <c r="L8" i="11" s="1"/>
  <c r="K7" i="11"/>
  <c r="L7" i="11" s="1"/>
  <c r="AF7" i="11" s="1"/>
  <c r="AB7" i="11" s="1"/>
  <c r="K6" i="11"/>
  <c r="L6" i="11" s="1"/>
  <c r="AF6" i="11" s="1"/>
  <c r="AB6" i="11" s="1"/>
  <c r="K4" i="11"/>
  <c r="L4" i="11" s="1"/>
  <c r="AF4" i="11" s="1"/>
  <c r="AB4" i="11" s="1"/>
  <c r="K17" i="11"/>
  <c r="L17" i="11" s="1"/>
  <c r="AF17" i="11" s="1"/>
  <c r="AB17" i="11" s="1"/>
  <c r="K59" i="11"/>
  <c r="L59" i="11" s="1"/>
  <c r="AF59" i="11" s="1"/>
  <c r="AB59" i="11" s="1"/>
  <c r="K52" i="11"/>
  <c r="L52" i="11" s="1"/>
  <c r="K34" i="11"/>
  <c r="L34" i="11" s="1"/>
  <c r="AF34" i="11" s="1"/>
  <c r="AB34" i="11" s="1"/>
  <c r="K9" i="11"/>
  <c r="L9" i="11" s="1"/>
  <c r="K26" i="11"/>
  <c r="L26" i="11" s="1"/>
  <c r="AF26" i="11" s="1"/>
  <c r="AB26" i="11" s="1"/>
  <c r="K69" i="11"/>
  <c r="L69" i="11" s="1"/>
  <c r="K48" i="12"/>
  <c r="L48" i="12" s="1"/>
  <c r="AF48" i="12" s="1"/>
  <c r="AB48" i="12" s="1"/>
  <c r="K32" i="12"/>
  <c r="L32" i="12" s="1"/>
  <c r="K9" i="12"/>
  <c r="L9" i="12" s="1"/>
  <c r="K5" i="12"/>
  <c r="L5" i="12" s="1"/>
  <c r="AF5" i="12" s="1"/>
  <c r="AB5" i="12" s="1"/>
  <c r="K4" i="12"/>
  <c r="L4" i="12" s="1"/>
  <c r="AF4" i="12" s="1"/>
  <c r="AB4" i="12" s="1"/>
  <c r="K6" i="12"/>
  <c r="L6" i="12" s="1"/>
  <c r="AF6" i="12" s="1"/>
  <c r="AB6" i="12" s="1"/>
  <c r="K7" i="12"/>
  <c r="L7" i="12" s="1"/>
  <c r="AF7" i="12" s="1"/>
  <c r="AB7" i="12" s="1"/>
  <c r="K8" i="12"/>
  <c r="L8" i="12" s="1"/>
  <c r="AF8" i="12" s="1"/>
  <c r="AB8" i="12" s="1"/>
  <c r="K10" i="12"/>
  <c r="L10" i="12" s="1"/>
  <c r="K11" i="12"/>
  <c r="L11" i="12" s="1"/>
  <c r="AF11" i="12" s="1"/>
  <c r="AB11" i="12" s="1"/>
  <c r="K12" i="12"/>
  <c r="L12" i="12" s="1"/>
  <c r="AF12" i="12" s="1"/>
  <c r="AB12" i="12" s="1"/>
  <c r="K13" i="12"/>
  <c r="L13" i="12" s="1"/>
  <c r="AF13" i="12" s="1"/>
  <c r="AB13" i="12" s="1"/>
  <c r="K18" i="12"/>
  <c r="L18" i="12" s="1"/>
  <c r="AF18" i="12" s="1"/>
  <c r="AB18" i="12" s="1"/>
  <c r="K19" i="12"/>
  <c r="L19" i="12" s="1"/>
  <c r="K20" i="12"/>
  <c r="L20" i="12" s="1"/>
  <c r="K22" i="12"/>
  <c r="L22" i="12" s="1"/>
  <c r="K27" i="12"/>
  <c r="L27" i="12" s="1"/>
  <c r="AF27" i="12" s="1"/>
  <c r="AB27" i="12" s="1"/>
  <c r="K28" i="12"/>
  <c r="L28" i="12" s="1"/>
  <c r="AF28" i="12" s="1"/>
  <c r="AB28" i="12" s="1"/>
  <c r="K30" i="12"/>
  <c r="L30" i="12" s="1"/>
  <c r="AF30" i="12" s="1"/>
  <c r="AB30" i="12" s="1"/>
  <c r="K31" i="12"/>
  <c r="L31" i="12" s="1"/>
  <c r="AF31" i="12" s="1"/>
  <c r="AB31" i="12" s="1"/>
  <c r="K34" i="12"/>
  <c r="L34" i="12" s="1"/>
  <c r="K35" i="12"/>
  <c r="L35" i="12" s="1"/>
  <c r="K36" i="12"/>
  <c r="L36" i="12" s="1"/>
  <c r="AF36" i="12" s="1"/>
  <c r="AB36" i="12" s="1"/>
  <c r="K42" i="12"/>
  <c r="L42" i="12" s="1"/>
  <c r="AF42" i="12" s="1"/>
  <c r="AB42" i="12" s="1"/>
  <c r="K44" i="12"/>
  <c r="L44" i="12" s="1"/>
  <c r="AF44" i="12" s="1"/>
  <c r="AB44" i="12" s="1"/>
  <c r="K45" i="12"/>
  <c r="L45" i="12" s="1"/>
  <c r="AF45" i="12" s="1"/>
  <c r="AB45" i="12" s="1"/>
  <c r="K46" i="12"/>
  <c r="L46" i="12" s="1"/>
  <c r="AF46" i="12" s="1"/>
  <c r="AB46" i="12" s="1"/>
  <c r="K47" i="12"/>
  <c r="L47" i="12" s="1"/>
  <c r="AF47" i="12" s="1"/>
  <c r="AB47" i="12" s="1"/>
  <c r="K49" i="12"/>
  <c r="L49" i="12" s="1"/>
  <c r="AF49" i="12" s="1"/>
  <c r="K50" i="12"/>
  <c r="L50" i="12" s="1"/>
  <c r="K52" i="12"/>
  <c r="L52" i="12" s="1"/>
  <c r="AF52" i="12" s="1"/>
  <c r="AB52" i="12" s="1"/>
  <c r="K55" i="12"/>
  <c r="L55" i="12" s="1"/>
  <c r="K56" i="12"/>
  <c r="L56" i="12" s="1"/>
  <c r="AF56" i="12" s="1"/>
  <c r="AB56" i="12" s="1"/>
  <c r="K61" i="12"/>
  <c r="K62" i="12"/>
  <c r="L62" i="12" s="1"/>
  <c r="AF62" i="12" s="1"/>
  <c r="AB62" i="12" s="1"/>
  <c r="K63" i="12"/>
  <c r="L63" i="12" s="1"/>
  <c r="AF63" i="12" s="1"/>
  <c r="AB63" i="12" s="1"/>
  <c r="K66" i="12"/>
  <c r="L66" i="12" s="1"/>
  <c r="K15" i="12"/>
  <c r="L15" i="12" s="1"/>
  <c r="AF15" i="12" s="1"/>
  <c r="AB15" i="12" s="1"/>
  <c r="K26" i="12"/>
  <c r="L26" i="12" s="1"/>
  <c r="AF26" i="12" s="1"/>
  <c r="AB26" i="12" s="1"/>
  <c r="K41" i="12"/>
  <c r="L41" i="12" s="1"/>
  <c r="AF41" i="12" s="1"/>
  <c r="AB41" i="12" s="1"/>
  <c r="K21" i="12"/>
  <c r="L21" i="12" s="1"/>
  <c r="K29" i="12"/>
  <c r="L29" i="12" s="1"/>
  <c r="K38" i="12"/>
  <c r="L38" i="12" s="1"/>
  <c r="AF38" i="12" s="1"/>
  <c r="AB38" i="12" s="1"/>
  <c r="K16" i="12"/>
  <c r="L16" i="12" s="1"/>
  <c r="K65" i="12"/>
  <c r="L65" i="12" s="1"/>
  <c r="K17" i="12"/>
  <c r="L17" i="12" s="1"/>
  <c r="AF17" i="12" s="1"/>
  <c r="AB17" i="12" s="1"/>
  <c r="K23" i="12"/>
  <c r="L23" i="12" s="1"/>
  <c r="AF23" i="12" s="1"/>
  <c r="AB23" i="12" s="1"/>
  <c r="K39" i="12"/>
  <c r="L39" i="12" s="1"/>
  <c r="K53" i="12"/>
  <c r="L53" i="12" s="1"/>
  <c r="K33" i="12"/>
  <c r="L33" i="12" s="1"/>
  <c r="AF33" i="12" s="1"/>
  <c r="AB33" i="12" s="1"/>
  <c r="K59" i="12"/>
  <c r="L59" i="12" s="1"/>
  <c r="K24" i="12"/>
  <c r="L24" i="12" s="1"/>
  <c r="AF24" i="12" s="1"/>
  <c r="AB24" i="12" s="1"/>
  <c r="K60" i="12"/>
  <c r="L60" i="12" s="1"/>
  <c r="K51" i="12"/>
  <c r="L51" i="12" s="1"/>
  <c r="AF51" i="12" s="1"/>
  <c r="AB51" i="12" s="1"/>
  <c r="K57" i="12"/>
  <c r="L57" i="12" s="1"/>
  <c r="AF57" i="12" s="1"/>
  <c r="AB57" i="12" s="1"/>
  <c r="K25" i="12"/>
  <c r="L25" i="12" s="1"/>
  <c r="AF25" i="12" s="1"/>
  <c r="AB25" i="12" s="1"/>
  <c r="K37" i="12"/>
  <c r="L37" i="12" s="1"/>
  <c r="AF37" i="12" s="1"/>
  <c r="AB37" i="12" s="1"/>
  <c r="K40" i="12"/>
  <c r="L40" i="12" s="1"/>
  <c r="AF40" i="12" s="1"/>
  <c r="AB40" i="12" s="1"/>
  <c r="K14" i="12"/>
  <c r="L14" i="12" s="1"/>
  <c r="AF14" i="12" s="1"/>
  <c r="AB14" i="12" s="1"/>
  <c r="K64" i="12"/>
  <c r="L64" i="12" s="1"/>
  <c r="AF64" i="12" s="1"/>
  <c r="AB64" i="12" s="1"/>
  <c r="K54" i="12"/>
  <c r="L54" i="12" s="1"/>
  <c r="AF54" i="12" s="1"/>
  <c r="AB54" i="12" s="1"/>
  <c r="K43" i="12"/>
  <c r="L43" i="12" s="1"/>
  <c r="AF43" i="12" s="1"/>
  <c r="AB43" i="12" s="1"/>
  <c r="K58" i="12"/>
  <c r="L58" i="12" s="1"/>
  <c r="AF58" i="12" s="1"/>
  <c r="AB58" i="12" s="1"/>
  <c r="Y5" i="12" l="1"/>
  <c r="Z5" i="12" s="1"/>
  <c r="Y63" i="12"/>
  <c r="Z63" i="12" s="1"/>
  <c r="Y36" i="12"/>
  <c r="Z36" i="12" s="1"/>
  <c r="Y47" i="12"/>
  <c r="Z47" i="12" s="1"/>
  <c r="Y42" i="12"/>
  <c r="Z42" i="12" s="1"/>
  <c r="Y45" i="12"/>
  <c r="Z45" i="12" s="1"/>
  <c r="Y6" i="11"/>
  <c r="Z6" i="11" s="1"/>
  <c r="Y62" i="12"/>
  <c r="Z62" i="12" s="1"/>
  <c r="Y56" i="12"/>
  <c r="Z56" i="12" s="1"/>
  <c r="Y52" i="12"/>
  <c r="Z52" i="12" s="1"/>
  <c r="Y49" i="12"/>
  <c r="Z49" i="12" s="1"/>
  <c r="Y46" i="12"/>
  <c r="Z46" i="12" s="1"/>
  <c r="Y44" i="12"/>
  <c r="Z44" i="12" s="1"/>
  <c r="AF59" i="12"/>
  <c r="AB59" i="12" s="1"/>
  <c r="Y59" i="12"/>
  <c r="AF39" i="12"/>
  <c r="AB39" i="12" s="1"/>
  <c r="Y39" i="12"/>
  <c r="AF65" i="12"/>
  <c r="AB65" i="12" s="1"/>
  <c r="Y65" i="12"/>
  <c r="AF29" i="12"/>
  <c r="AB29" i="12" s="1"/>
  <c r="Y29" i="12"/>
  <c r="AF60" i="12"/>
  <c r="AB60" i="12" s="1"/>
  <c r="Y60" i="12"/>
  <c r="AF21" i="12"/>
  <c r="AB21" i="12" s="1"/>
  <c r="Y21" i="12"/>
  <c r="AF16" i="12"/>
  <c r="AB16" i="12" s="1"/>
  <c r="Y16" i="12"/>
  <c r="AF53" i="12"/>
  <c r="AB53" i="12" s="1"/>
  <c r="Y53" i="12"/>
  <c r="Y24" i="12"/>
  <c r="Z24" i="12" s="1"/>
  <c r="Y17" i="12"/>
  <c r="Z17" i="12" s="1"/>
  <c r="Y26" i="12"/>
  <c r="Z26" i="12" s="1"/>
  <c r="Y15" i="12"/>
  <c r="Z15" i="12" s="1"/>
  <c r="Y31" i="12"/>
  <c r="Z31" i="12" s="1"/>
  <c r="Y28" i="12"/>
  <c r="Z28" i="12" s="1"/>
  <c r="AF22" i="12"/>
  <c r="AB22" i="12" s="1"/>
  <c r="Y22" i="12"/>
  <c r="Y18" i="12"/>
  <c r="Z18" i="12" s="1"/>
  <c r="Y12" i="12"/>
  <c r="Z12" i="12" s="1"/>
  <c r="AF10" i="12"/>
  <c r="AB10" i="12" s="1"/>
  <c r="Y10" i="12"/>
  <c r="Y7" i="12"/>
  <c r="Z7" i="12" s="1"/>
  <c r="Y4" i="12"/>
  <c r="Z4" i="12" s="1"/>
  <c r="AF32" i="12"/>
  <c r="AB32" i="12" s="1"/>
  <c r="Y32" i="12"/>
  <c r="Y69" i="11"/>
  <c r="AF69" i="11"/>
  <c r="AB69" i="11" s="1"/>
  <c r="AF9" i="11"/>
  <c r="AB9" i="11" s="1"/>
  <c r="Y9" i="11"/>
  <c r="AF52" i="11"/>
  <c r="AB52" i="11" s="1"/>
  <c r="Y52" i="11"/>
  <c r="Y4" i="11"/>
  <c r="Z4" i="11" s="1"/>
  <c r="Y7" i="11"/>
  <c r="Z7" i="11" s="1"/>
  <c r="AF10" i="11"/>
  <c r="AB10" i="11" s="1"/>
  <c r="Y10" i="11"/>
  <c r="AF14" i="11"/>
  <c r="AB14" i="11" s="1"/>
  <c r="Y14" i="11"/>
  <c r="AF23" i="11"/>
  <c r="AB23" i="11" s="1"/>
  <c r="Y23" i="11"/>
  <c r="AF56" i="11"/>
  <c r="AB56" i="11" s="1"/>
  <c r="Y56" i="11"/>
  <c r="AF24" i="11"/>
  <c r="AB24" i="11" s="1"/>
  <c r="Y24" i="11"/>
  <c r="AF66" i="11"/>
  <c r="AB66" i="11" s="1"/>
  <c r="Y66" i="11"/>
  <c r="AF66" i="12"/>
  <c r="AB66" i="12" s="1"/>
  <c r="Y66" i="12"/>
  <c r="AF9" i="12"/>
  <c r="AB9" i="12" s="1"/>
  <c r="Y9" i="12"/>
  <c r="AF11" i="11"/>
  <c r="AB11" i="11" s="1"/>
  <c r="Y11" i="11"/>
  <c r="AF19" i="11"/>
  <c r="AB19" i="11" s="1"/>
  <c r="Y19" i="11"/>
  <c r="AF28" i="11"/>
  <c r="AB28" i="11" s="1"/>
  <c r="Y28" i="11"/>
  <c r="Y35" i="11"/>
  <c r="Z35" i="11" s="1"/>
  <c r="AF50" i="11"/>
  <c r="AB50" i="11" s="1"/>
  <c r="Y50" i="11"/>
  <c r="AF67" i="11"/>
  <c r="AB67" i="11" s="1"/>
  <c r="Y67" i="11"/>
  <c r="AF27" i="11"/>
  <c r="AB27" i="11" s="1"/>
  <c r="Y27" i="11"/>
  <c r="Y58" i="12"/>
  <c r="Z58" i="12" s="1"/>
  <c r="Y43" i="12"/>
  <c r="Z43" i="12" s="1"/>
  <c r="Y54" i="12"/>
  <c r="Z54" i="12" s="1"/>
  <c r="Y64" i="12"/>
  <c r="Z64" i="12" s="1"/>
  <c r="Y14" i="12"/>
  <c r="Z14" i="12" s="1"/>
  <c r="Y40" i="12"/>
  <c r="Z40" i="12" s="1"/>
  <c r="Y37" i="12"/>
  <c r="Z37" i="12" s="1"/>
  <c r="Y25" i="12"/>
  <c r="Z25" i="12" s="1"/>
  <c r="Y57" i="12"/>
  <c r="Z57" i="12" s="1"/>
  <c r="Y51" i="12"/>
  <c r="Z51" i="12" s="1"/>
  <c r="Y33" i="12"/>
  <c r="Z33" i="12" s="1"/>
  <c r="Y23" i="12"/>
  <c r="Z23" i="12" s="1"/>
  <c r="Y38" i="12"/>
  <c r="Z38" i="12" s="1"/>
  <c r="Y41" i="12"/>
  <c r="Z41" i="12" s="1"/>
  <c r="AF34" i="12"/>
  <c r="AB34" i="12" s="1"/>
  <c r="Y34" i="12"/>
  <c r="Y30" i="12"/>
  <c r="Z30" i="12" s="1"/>
  <c r="Y27" i="12"/>
  <c r="Z27" i="12" s="1"/>
  <c r="AF19" i="12"/>
  <c r="AB19" i="12" s="1"/>
  <c r="Y19" i="12"/>
  <c r="Y13" i="12"/>
  <c r="Z13" i="12" s="1"/>
  <c r="Y11" i="12"/>
  <c r="Z11" i="12" s="1"/>
  <c r="Y8" i="12"/>
  <c r="Z8" i="12" s="1"/>
  <c r="Y6" i="12"/>
  <c r="Z6" i="12" s="1"/>
  <c r="Y48" i="12"/>
  <c r="Z48" i="12" s="1"/>
  <c r="Y26" i="11"/>
  <c r="Z26" i="11" s="1"/>
  <c r="Y34" i="11"/>
  <c r="Z34" i="11" s="1"/>
  <c r="Y59" i="11"/>
  <c r="Z59" i="11" s="1"/>
  <c r="AF8" i="11"/>
  <c r="AB8" i="11" s="1"/>
  <c r="Y8" i="11"/>
  <c r="AF12" i="11"/>
  <c r="AB12" i="11" s="1"/>
  <c r="Y12" i="11"/>
  <c r="AF20" i="11"/>
  <c r="AB20" i="11" s="1"/>
  <c r="Y20" i="11"/>
  <c r="AF29" i="11"/>
  <c r="AB29" i="11" s="1"/>
  <c r="Y29" i="11"/>
  <c r="AF51" i="11"/>
  <c r="AB51" i="11" s="1"/>
  <c r="Y51" i="11"/>
  <c r="AF41" i="11"/>
  <c r="AB41" i="11" s="1"/>
  <c r="Y41" i="11"/>
  <c r="AF65" i="11"/>
  <c r="AB65" i="11" s="1"/>
  <c r="Y65" i="11"/>
  <c r="AF40" i="11"/>
  <c r="AB40" i="11" s="1"/>
  <c r="Y40" i="11"/>
  <c r="AF55" i="12"/>
  <c r="AB55" i="12" s="1"/>
  <c r="Y55" i="12"/>
  <c r="AF50" i="12"/>
  <c r="AB50" i="12" s="1"/>
  <c r="Y50" i="12"/>
  <c r="AF35" i="12"/>
  <c r="AB35" i="12" s="1"/>
  <c r="Y35" i="12"/>
  <c r="AF20" i="12"/>
  <c r="AB20" i="12" s="1"/>
  <c r="Y20" i="12"/>
  <c r="AF13" i="11"/>
  <c r="AB13" i="11" s="1"/>
  <c r="Y13" i="11"/>
  <c r="AF21" i="11"/>
  <c r="AB21" i="11" s="1"/>
  <c r="Y21" i="11"/>
  <c r="AF30" i="11"/>
  <c r="AB30" i="11" s="1"/>
  <c r="Y30" i="11"/>
  <c r="AF53" i="11"/>
  <c r="AB53" i="11" s="1"/>
  <c r="Y53" i="11"/>
  <c r="AF16" i="11"/>
  <c r="AB16" i="11" s="1"/>
  <c r="Y16" i="11"/>
  <c r="AF15" i="11"/>
  <c r="AB15" i="11" s="1"/>
  <c r="Y15" i="11"/>
  <c r="AF54" i="11"/>
  <c r="AB54" i="11" s="1"/>
  <c r="Y54" i="11"/>
  <c r="AF5" i="11"/>
  <c r="AB5" i="11" s="1"/>
  <c r="Y5" i="11"/>
  <c r="AF32" i="11"/>
  <c r="AB32" i="11" s="1"/>
  <c r="Y32" i="11"/>
  <c r="Y22" i="11"/>
  <c r="Z22" i="11" s="1"/>
  <c r="Y36" i="11"/>
  <c r="Z36" i="11" s="1"/>
  <c r="Y37" i="11"/>
  <c r="Z37" i="11" s="1"/>
  <c r="Y39" i="11"/>
  <c r="Z39" i="11" s="1"/>
  <c r="Y43" i="11"/>
  <c r="Z43" i="11" s="1"/>
  <c r="Y45" i="11"/>
  <c r="Z45" i="11" s="1"/>
  <c r="Y46" i="11"/>
  <c r="Z46" i="11" s="1"/>
  <c r="Y47" i="11"/>
  <c r="Z47" i="11" s="1"/>
  <c r="Y48" i="11"/>
  <c r="Z48" i="11" s="1"/>
  <c r="Y58" i="11"/>
  <c r="Z58" i="11" s="1"/>
  <c r="Y68" i="11"/>
  <c r="Z68" i="11" s="1"/>
  <c r="Y38" i="11"/>
  <c r="Z38" i="11" s="1"/>
  <c r="Y60" i="11"/>
  <c r="Z60" i="11" s="1"/>
  <c r="Y55" i="11"/>
  <c r="Z55" i="11" s="1"/>
  <c r="Y25" i="11"/>
  <c r="Z25" i="11" s="1"/>
  <c r="Y17" i="11"/>
  <c r="Z17" i="11" s="1"/>
  <c r="Y31" i="11"/>
  <c r="Z31" i="11" s="1"/>
  <c r="Y33" i="11"/>
  <c r="Z33" i="11" s="1"/>
  <c r="Y57" i="11"/>
  <c r="Z57" i="11" s="1"/>
  <c r="Y62" i="11"/>
  <c r="Z62" i="11" s="1"/>
  <c r="Y63" i="11"/>
  <c r="Z63" i="11" s="1"/>
  <c r="Y64" i="11"/>
  <c r="Z64" i="11" s="1"/>
  <c r="Y18" i="11"/>
  <c r="Z18" i="11" s="1"/>
  <c r="Y44" i="11"/>
  <c r="Z44" i="11" s="1"/>
  <c r="Y42" i="11"/>
  <c r="Z42" i="11" s="1"/>
  <c r="Y49" i="11"/>
  <c r="Z49" i="11" s="1"/>
  <c r="K68" i="12"/>
  <c r="K71" i="11"/>
  <c r="A60" i="12"/>
  <c r="A59" i="12"/>
  <c r="A53" i="12"/>
  <c r="A39" i="12"/>
  <c r="A23" i="12"/>
  <c r="A17" i="12"/>
  <c r="A65" i="12"/>
  <c r="A29" i="12"/>
  <c r="A21" i="12"/>
  <c r="A9" i="12"/>
  <c r="A32" i="12"/>
  <c r="A26" i="11"/>
  <c r="A9" i="11"/>
  <c r="A22" i="11"/>
  <c r="A40" i="11"/>
  <c r="A58" i="12"/>
  <c r="A43" i="12"/>
  <c r="A54" i="12"/>
  <c r="A64" i="12"/>
  <c r="A14" i="12"/>
  <c r="A40" i="12"/>
  <c r="A37" i="12"/>
  <c r="A25" i="12"/>
  <c r="A57" i="12"/>
  <c r="A51" i="12"/>
  <c r="A4" i="12"/>
  <c r="A4" i="11"/>
  <c r="A24" i="12"/>
  <c r="A33" i="12"/>
  <c r="A16" i="12"/>
  <c r="A38" i="12"/>
  <c r="A41" i="12"/>
  <c r="A26" i="12"/>
  <c r="A15" i="12"/>
  <c r="A66" i="12"/>
  <c r="A63" i="12"/>
  <c r="A62" i="12"/>
  <c r="A56" i="12"/>
  <c r="A55" i="12"/>
  <c r="A52" i="12"/>
  <c r="A50" i="12"/>
  <c r="A49" i="12"/>
  <c r="A47" i="12"/>
  <c r="A46" i="12"/>
  <c r="A45" i="12"/>
  <c r="A44" i="12"/>
  <c r="A42" i="12"/>
  <c r="A36" i="12"/>
  <c r="A35" i="12"/>
  <c r="A34" i="12"/>
  <c r="A31" i="12"/>
  <c r="A30" i="12"/>
  <c r="A28" i="12"/>
  <c r="A27" i="12"/>
  <c r="A22" i="12"/>
  <c r="A20" i="12"/>
  <c r="A19" i="12"/>
  <c r="A18" i="12"/>
  <c r="A13" i="12"/>
  <c r="A12" i="12"/>
  <c r="A11" i="12"/>
  <c r="A10" i="12"/>
  <c r="A8" i="12"/>
  <c r="A7" i="12"/>
  <c r="A6" i="12"/>
  <c r="A5" i="12"/>
  <c r="A48" i="12"/>
  <c r="A69" i="11"/>
  <c r="A34" i="11"/>
  <c r="A52" i="11"/>
  <c r="A59" i="11"/>
  <c r="A17" i="11"/>
  <c r="A6" i="11"/>
  <c r="A7" i="11"/>
  <c r="A8" i="11"/>
  <c r="A10" i="11"/>
  <c r="A11" i="11"/>
  <c r="A12" i="11"/>
  <c r="A13" i="11"/>
  <c r="A14" i="11"/>
  <c r="A19" i="11"/>
  <c r="A20" i="11"/>
  <c r="A21" i="11"/>
  <c r="A23" i="11"/>
  <c r="A28" i="11"/>
  <c r="A29" i="11"/>
  <c r="A30" i="11"/>
  <c r="A31" i="11"/>
  <c r="A33" i="11"/>
  <c r="A35" i="11"/>
  <c r="A36" i="11"/>
  <c r="A37" i="11"/>
  <c r="A39" i="11"/>
  <c r="A43" i="11"/>
  <c r="A45" i="11"/>
  <c r="A46" i="11"/>
  <c r="A47" i="11"/>
  <c r="A48" i="11"/>
  <c r="A50" i="11"/>
  <c r="A51" i="11"/>
  <c r="A53" i="11"/>
  <c r="A56" i="11"/>
  <c r="A57" i="11"/>
  <c r="A62" i="11"/>
  <c r="A63" i="11"/>
  <c r="A64" i="11"/>
  <c r="A67" i="11"/>
  <c r="A16" i="11"/>
  <c r="A58" i="11"/>
  <c r="A68" i="11"/>
  <c r="A38" i="11"/>
  <c r="A41" i="11"/>
  <c r="A15" i="11"/>
  <c r="A24" i="11"/>
  <c r="A27" i="11"/>
  <c r="A18" i="11"/>
  <c r="A66" i="11"/>
  <c r="A60" i="11"/>
  <c r="A54" i="11"/>
  <c r="A44" i="11"/>
  <c r="A65" i="11"/>
  <c r="A55" i="11"/>
  <c r="A42" i="11"/>
  <c r="A25" i="11"/>
  <c r="A5" i="11"/>
  <c r="A49" i="11"/>
  <c r="A32" i="11"/>
  <c r="L61" i="12" l="1"/>
  <c r="L61" i="11"/>
  <c r="Z54" i="11"/>
  <c r="Z35" i="12"/>
  <c r="Z55" i="12"/>
  <c r="Z65" i="11"/>
  <c r="Z10" i="11"/>
  <c r="Z50" i="12"/>
  <c r="Z53" i="12"/>
  <c r="Z21" i="12"/>
  <c r="Z39" i="12"/>
  <c r="Z50" i="11"/>
  <c r="Z67" i="11"/>
  <c r="Z66" i="12"/>
  <c r="Z66" i="11"/>
  <c r="Z56" i="11"/>
  <c r="Z14" i="11"/>
  <c r="Z9" i="11"/>
  <c r="Z32" i="12"/>
  <c r="Z10" i="12"/>
  <c r="Z22" i="12"/>
  <c r="Z40" i="11"/>
  <c r="Z8" i="11"/>
  <c r="Z52" i="11"/>
  <c r="Z69" i="11"/>
  <c r="Z59" i="12"/>
  <c r="Z41" i="11"/>
  <c r="Z16" i="12"/>
  <c r="Z29" i="12"/>
  <c r="Z65" i="12"/>
  <c r="Z5" i="11"/>
  <c r="Z9" i="12"/>
  <c r="Z60" i="12"/>
  <c r="Z27" i="11"/>
  <c r="Z24" i="11"/>
  <c r="Z23" i="11"/>
  <c r="Z19" i="12"/>
  <c r="Z34" i="12"/>
  <c r="Z32" i="11"/>
  <c r="Z16" i="11"/>
  <c r="Z30" i="11"/>
  <c r="Z13" i="11"/>
  <c r="Z29" i="11"/>
  <c r="Z12" i="11"/>
  <c r="Z28" i="11"/>
  <c r="Z11" i="11"/>
  <c r="Z15" i="11"/>
  <c r="Z53" i="11"/>
  <c r="Z21" i="11"/>
  <c r="Z20" i="12"/>
  <c r="Z51" i="11"/>
  <c r="Z20" i="11"/>
  <c r="Z19" i="11"/>
  <c r="AF61" i="12" l="1"/>
  <c r="AB61" i="12" s="1"/>
  <c r="Y61" i="12"/>
  <c r="A61" i="12"/>
  <c r="A61" i="11"/>
  <c r="AF61" i="11"/>
  <c r="AB61" i="11" s="1"/>
  <c r="Y61" i="11"/>
  <c r="Z61" i="12" l="1"/>
  <c r="AA39" i="12" s="1"/>
  <c r="AA33" i="12"/>
  <c r="AA6" i="12"/>
  <c r="AA57" i="12"/>
  <c r="AA7" i="12"/>
  <c r="AA63" i="12"/>
  <c r="Z61" i="11"/>
  <c r="AA11" i="11" s="1"/>
  <c r="AA39" i="11"/>
  <c r="AA27" i="12"/>
  <c r="AA35" i="12"/>
  <c r="AA5" i="12"/>
  <c r="AA59" i="11"/>
  <c r="AA28" i="12"/>
  <c r="AA12" i="12"/>
  <c r="AA38" i="12"/>
  <c r="AA58" i="12"/>
  <c r="AA46" i="12"/>
  <c r="AA50" i="12"/>
  <c r="AA10" i="12"/>
  <c r="AA17" i="12"/>
  <c r="AA49" i="12"/>
  <c r="AA65" i="12"/>
  <c r="AA44" i="12"/>
  <c r="AA30" i="12"/>
  <c r="AA40" i="12"/>
  <c r="AA62" i="12"/>
  <c r="AA56" i="12"/>
  <c r="AA25" i="12"/>
  <c r="AA64" i="12"/>
  <c r="AA18" i="12"/>
  <c r="AA59" i="12"/>
  <c r="AA20" i="12"/>
  <c r="AA48" i="12"/>
  <c r="AA8" i="12"/>
  <c r="AA52" i="12"/>
  <c r="AA13" i="12"/>
  <c r="AA4" i="12"/>
  <c r="AA36" i="12"/>
  <c r="AA37" i="12"/>
  <c r="AA24" i="12"/>
  <c r="AA21" i="12"/>
  <c r="AA9" i="12"/>
  <c r="AA26" i="12"/>
  <c r="AA51" i="12"/>
  <c r="AA41" i="12"/>
  <c r="AA61" i="12"/>
  <c r="AA11" i="12"/>
  <c r="AA23" i="12"/>
  <c r="AA47" i="12"/>
  <c r="AA53" i="12"/>
  <c r="AA31" i="12"/>
  <c r="AA14" i="12"/>
  <c r="AA66" i="12"/>
  <c r="AA19" i="12"/>
  <c r="AA15" i="12"/>
  <c r="AA57" i="11"/>
  <c r="AA60" i="12"/>
  <c r="AA54" i="12"/>
  <c r="AA29" i="12" l="1"/>
  <c r="AA42" i="12"/>
  <c r="AA43" i="12"/>
  <c r="AA55" i="12"/>
  <c r="AA16" i="12"/>
  <c r="AA34" i="12"/>
  <c r="AA32" i="12"/>
  <c r="AA45" i="12"/>
  <c r="AA22" i="12"/>
  <c r="AA55" i="11"/>
  <c r="AA9" i="11"/>
  <c r="AA12" i="11"/>
  <c r="AA33" i="11"/>
  <c r="AA6" i="11"/>
  <c r="AA4" i="11"/>
  <c r="AA48" i="11"/>
  <c r="AA28" i="11"/>
  <c r="AA45" i="11"/>
  <c r="AA20" i="11"/>
  <c r="AA30" i="11"/>
  <c r="AA5" i="11"/>
  <c r="AA35" i="11"/>
  <c r="AA37" i="11"/>
  <c r="AA8" i="11"/>
  <c r="AA47" i="11"/>
  <c r="AA43" i="11"/>
  <c r="AA60" i="11"/>
  <c r="AA16" i="11"/>
  <c r="AA15" i="11"/>
  <c r="AA44" i="11"/>
  <c r="AA18" i="11"/>
  <c r="AA25" i="11"/>
  <c r="AA62" i="11"/>
  <c r="AA66" i="11"/>
  <c r="AA41" i="11"/>
  <c r="AA31" i="11"/>
  <c r="AA14" i="11"/>
  <c r="AA54" i="11"/>
  <c r="AA26" i="11"/>
  <c r="AA29" i="11"/>
  <c r="AA17" i="11"/>
  <c r="AA68" i="11"/>
  <c r="AA27" i="11"/>
  <c r="AA64" i="11"/>
  <c r="AA23" i="11"/>
  <c r="AA65" i="11"/>
  <c r="AA46" i="11"/>
  <c r="AA19" i="11"/>
  <c r="AA32" i="11"/>
  <c r="AA40" i="11"/>
  <c r="AA63" i="11"/>
  <c r="AA56" i="11"/>
  <c r="AA61" i="11"/>
  <c r="AA34" i="11"/>
  <c r="AA36" i="11"/>
  <c r="AA67" i="11"/>
  <c r="AA7" i="11"/>
  <c r="AA38" i="11"/>
  <c r="AA58" i="11"/>
  <c r="AA24" i="11"/>
  <c r="AA13" i="11"/>
  <c r="AA10" i="11"/>
  <c r="AA22" i="11"/>
  <c r="AA52" i="11"/>
  <c r="AA51" i="11"/>
  <c r="AA21" i="11"/>
  <c r="AA53" i="11"/>
  <c r="AA49" i="11"/>
  <c r="AA69" i="11"/>
  <c r="AA42" i="11"/>
  <c r="AA50" i="11"/>
</calcChain>
</file>

<file path=xl/comments1.xml><?xml version="1.0" encoding="utf-8"?>
<comments xmlns="http://schemas.openxmlformats.org/spreadsheetml/2006/main">
  <authors>
    <author>Don</author>
  </authors>
  <commentList>
    <comment ref="Z1" authorId="0" shapeId="0">
      <text>
        <r>
          <rPr>
            <b/>
            <sz val="8"/>
            <color indexed="81"/>
            <rFont val="Tahoma"/>
            <family val="2"/>
          </rPr>
          <t>Don:</t>
        </r>
        <r>
          <rPr>
            <sz val="8"/>
            <color indexed="81"/>
            <rFont val="Tahoma"/>
            <family val="2"/>
          </rPr>
          <t xml:space="preserve">
Alter range in Col AB</t>
        </r>
      </text>
    </comment>
  </commentList>
</comments>
</file>

<file path=xl/comments2.xml><?xml version="1.0" encoding="utf-8"?>
<comments xmlns="http://schemas.openxmlformats.org/spreadsheetml/2006/main">
  <authors>
    <author>Don</author>
  </authors>
  <commentList>
    <comment ref="Z1" authorId="0" shapeId="0">
      <text>
        <r>
          <rPr>
            <b/>
            <sz val="8"/>
            <color indexed="81"/>
            <rFont val="Tahoma"/>
            <family val="2"/>
          </rPr>
          <t>Don:</t>
        </r>
        <r>
          <rPr>
            <sz val="8"/>
            <color indexed="81"/>
            <rFont val="Tahoma"/>
            <family val="2"/>
          </rPr>
          <t xml:space="preserve">
Change range in col ab</t>
        </r>
      </text>
    </comment>
  </commentList>
</comments>
</file>

<file path=xl/sharedStrings.xml><?xml version="1.0" encoding="utf-8"?>
<sst xmlns="http://schemas.openxmlformats.org/spreadsheetml/2006/main" count="219" uniqueCount="46">
  <si>
    <t>Sail number</t>
  </si>
  <si>
    <t xml:space="preserve">Boat </t>
  </si>
  <si>
    <t>Skipper</t>
  </si>
  <si>
    <t>Finish Time</t>
  </si>
  <si>
    <t>Elapsed Time</t>
  </si>
  <si>
    <t>Handicap</t>
  </si>
  <si>
    <t>Canterbury Champs 1</t>
  </si>
  <si>
    <t>Adj Handicap</t>
  </si>
  <si>
    <t>Adjustment</t>
  </si>
  <si>
    <t>Canterbury Champs 2</t>
  </si>
  <si>
    <t>Canterbury Champs 3</t>
  </si>
  <si>
    <t>Canterbury Champs 4</t>
  </si>
  <si>
    <t>Hcap Place</t>
  </si>
  <si>
    <t>Champ Place</t>
  </si>
  <si>
    <t>H Cap Place</t>
  </si>
  <si>
    <t>Corrected Time</t>
  </si>
  <si>
    <t>Canterbury Champs 5</t>
  </si>
  <si>
    <t>Sail Number</t>
  </si>
  <si>
    <t>Canterbury Champs 7</t>
  </si>
  <si>
    <t>Canterbury Champs 8</t>
  </si>
  <si>
    <t>Canterbury Champs 9</t>
  </si>
  <si>
    <t>Canterbury Champs 10</t>
  </si>
  <si>
    <t>Total</t>
  </si>
  <si>
    <t>Overall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</si>
  <si>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</si>
  <si>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</si>
  <si>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</si>
  <si>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</si>
  <si>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</si>
  <si>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</si>
  <si>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</si>
  <si>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</si>
  <si>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</si>
  <si>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</si>
  <si>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No</t>
  </si>
  <si>
    <t>Boat</t>
  </si>
  <si>
    <t>Place</t>
  </si>
  <si>
    <t>Points</t>
  </si>
  <si>
    <t>4a</t>
  </si>
  <si>
    <t>Canterbury Champs 6</t>
  </si>
  <si>
    <t>No of Starters</t>
  </si>
  <si>
    <t>DNF</t>
  </si>
  <si>
    <t>Canty Champs Series 2016-17</t>
  </si>
  <si>
    <t>Canty Champs Handicap Series 2016-17</t>
  </si>
  <si>
    <t>OCS</t>
  </si>
  <si>
    <t>2 drops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</si>
</sst>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\.mm\.ss"/>
    <numFmt numFmtId="165" formatCode="hh\.mm\.ss"/>
    <numFmt numFmtId="166" formatCode="0.000000"/>
    <numFmt numFmtId="167" formatCode="hh\.mm\.ss;@"/>
  </numFmts>
  <fonts count="13" x14ac:knownFonts="1">
    <font>
      <sz val="10"/>
      <name val="Arial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/>
    <xf numFmtId="165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166" fontId="0" fillId="3" borderId="0" xfId="0" applyNumberFormat="1" applyFill="1" applyAlignment="1">
      <alignment horizontal="left"/>
    </xf>
    <xf numFmtId="166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164" fontId="3" fillId="0" borderId="0" xfId="0" applyNumberFormat="1" applyFont="1" applyAlignment="1">
      <alignment horizontal="left"/>
    </xf>
    <xf numFmtId="18" fontId="0" fillId="0" borderId="0" xfId="0" applyNumberFormat="1"/>
    <xf numFmtId="1" fontId="0" fillId="0" borderId="0" xfId="0" applyNumberFormat="1" applyBorder="1"/>
    <xf numFmtId="2" fontId="2" fillId="2" borderId="2" xfId="0" applyNumberFormat="1" applyFont="1" applyFill="1" applyBorder="1" applyAlignment="1">
      <alignment wrapText="1"/>
    </xf>
    <xf numFmtId="0" fontId="0" fillId="0" borderId="0" xfId="0" applyBorder="1"/>
    <xf numFmtId="1" fontId="2" fillId="2" borderId="3" xfId="0" applyNumberFormat="1" applyFont="1" applyFill="1" applyBorder="1" applyAlignment="1">
      <alignment wrapText="1"/>
    </xf>
    <xf numFmtId="2" fontId="0" fillId="3" borderId="4" xfId="0" applyNumberFormat="1" applyFill="1" applyBorder="1" applyAlignment="1">
      <alignment horizontal="left"/>
    </xf>
    <xf numFmtId="2" fontId="0" fillId="3" borderId="5" xfId="0" applyNumberFormat="1" applyFill="1" applyBorder="1" applyAlignment="1">
      <alignment horizontal="left"/>
    </xf>
    <xf numFmtId="2" fontId="2" fillId="2" borderId="6" xfId="0" applyNumberFormat="1" applyFont="1" applyFill="1" applyBorder="1" applyAlignment="1">
      <alignment horizontal="left" wrapText="1"/>
    </xf>
    <xf numFmtId="2" fontId="2" fillId="2" borderId="7" xfId="0" applyNumberFormat="1" applyFont="1" applyFill="1" applyBorder="1" applyAlignment="1">
      <alignment horizontal="left" wrapText="1"/>
    </xf>
    <xf numFmtId="1" fontId="2" fillId="2" borderId="8" xfId="0" applyNumberFormat="1" applyFont="1" applyFill="1" applyBorder="1" applyAlignment="1">
      <alignment wrapText="1"/>
    </xf>
    <xf numFmtId="2" fontId="0" fillId="0" borderId="0" xfId="0" applyNumberFormat="1" applyFill="1" applyAlignment="1">
      <alignment horizontal="left"/>
    </xf>
    <xf numFmtId="166" fontId="0" fillId="0" borderId="0" xfId="0" applyNumberFormat="1" applyFill="1" applyAlignment="1">
      <alignment horizontal="left"/>
    </xf>
    <xf numFmtId="0" fontId="2" fillId="2" borderId="1" xfId="0" applyFont="1" applyFill="1" applyBorder="1" applyAlignment="1">
      <alignment horizontal="right" wrapText="1"/>
    </xf>
    <xf numFmtId="0" fontId="4" fillId="4" borderId="4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2" fontId="4" fillId="4" borderId="10" xfId="0" applyNumberFormat="1" applyFont="1" applyFill="1" applyBorder="1" applyAlignment="1">
      <alignment horizontal="right"/>
    </xf>
    <xf numFmtId="2" fontId="4" fillId="4" borderId="11" xfId="0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0" fontId="5" fillId="4" borderId="12" xfId="0" applyFont="1" applyFill="1" applyBorder="1" applyAlignment="1">
      <alignment horizontal="right"/>
    </xf>
    <xf numFmtId="0" fontId="5" fillId="4" borderId="13" xfId="0" applyFont="1" applyFill="1" applyBorder="1" applyAlignment="1">
      <alignment horizontal="right"/>
    </xf>
    <xf numFmtId="0" fontId="5" fillId="0" borderId="0" xfId="0" applyFont="1"/>
    <xf numFmtId="0" fontId="4" fillId="4" borderId="5" xfId="0" applyFont="1" applyFill="1" applyBorder="1" applyAlignment="1">
      <alignment horizontal="right"/>
    </xf>
    <xf numFmtId="0" fontId="5" fillId="4" borderId="0" xfId="0" applyFont="1" applyFill="1" applyBorder="1" applyAlignment="1"/>
    <xf numFmtId="0" fontId="5" fillId="4" borderId="14" xfId="0" applyFont="1" applyFill="1" applyBorder="1" applyAlignment="1"/>
    <xf numFmtId="0" fontId="4" fillId="4" borderId="15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4" fillId="4" borderId="17" xfId="0" applyFont="1" applyFill="1" applyBorder="1" applyAlignment="1"/>
    <xf numFmtId="0" fontId="4" fillId="4" borderId="18" xfId="0" applyFont="1" applyFill="1" applyBorder="1" applyAlignment="1">
      <alignment horizontal="right"/>
    </xf>
    <xf numFmtId="2" fontId="4" fillId="4" borderId="17" xfId="0" applyNumberFormat="1" applyFont="1" applyFill="1" applyBorder="1" applyAlignment="1">
      <alignment horizontal="right"/>
    </xf>
    <xf numFmtId="2" fontId="4" fillId="4" borderId="19" xfId="0" applyNumberFormat="1" applyFont="1" applyFill="1" applyBorder="1" applyAlignment="1">
      <alignment horizontal="right"/>
    </xf>
    <xf numFmtId="0" fontId="4" fillId="4" borderId="19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right"/>
    </xf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right"/>
    </xf>
    <xf numFmtId="0" fontId="6" fillId="5" borderId="5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2" fontId="6" fillId="7" borderId="0" xfId="0" applyNumberFormat="1" applyFont="1" applyFill="1" applyAlignment="1">
      <alignment horizontal="right"/>
    </xf>
    <xf numFmtId="0" fontId="6" fillId="6" borderId="4" xfId="0" applyFont="1" applyFill="1" applyBorder="1" applyAlignment="1">
      <alignment horizontal="right"/>
    </xf>
    <xf numFmtId="2" fontId="6" fillId="6" borderId="4" xfId="0" applyNumberFormat="1" applyFont="1" applyFill="1" applyBorder="1" applyAlignment="1">
      <alignment horizontal="right"/>
    </xf>
    <xf numFmtId="2" fontId="6" fillId="7" borderId="4" xfId="0" applyNumberFormat="1" applyFont="1" applyFill="1" applyBorder="1" applyAlignment="1">
      <alignment horizontal="right"/>
    </xf>
    <xf numFmtId="1" fontId="6" fillId="6" borderId="15" xfId="0" applyNumberFormat="1" applyFont="1" applyFill="1" applyBorder="1" applyAlignment="1">
      <alignment horizontal="right"/>
    </xf>
    <xf numFmtId="0" fontId="6" fillId="5" borderId="9" xfId="0" applyFont="1" applyFill="1" applyBorder="1" applyAlignment="1"/>
    <xf numFmtId="0" fontId="6" fillId="5" borderId="15" xfId="0" applyFont="1" applyFill="1" applyBorder="1" applyAlignment="1"/>
    <xf numFmtId="2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2" fontId="5" fillId="0" borderId="0" xfId="0" applyNumberFormat="1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4" fillId="4" borderId="19" xfId="0" applyFont="1" applyFill="1" applyBorder="1"/>
    <xf numFmtId="0" fontId="4" fillId="4" borderId="17" xfId="0" applyFont="1" applyFill="1" applyBorder="1"/>
    <xf numFmtId="0" fontId="6" fillId="5" borderId="9" xfId="0" applyFont="1" applyFill="1" applyBorder="1" applyAlignment="1">
      <alignment horizontal="left"/>
    </xf>
    <xf numFmtId="0" fontId="9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/>
    <xf numFmtId="0" fontId="3" fillId="0" borderId="0" xfId="0" applyFont="1" applyAlignment="1">
      <alignment horizontal="right"/>
    </xf>
    <xf numFmtId="167" fontId="11" fillId="0" borderId="0" xfId="0" applyNumberFormat="1" applyFont="1" applyFill="1" applyBorder="1" applyAlignment="1" applyProtection="1">
      <alignment horizontal="center"/>
      <protection locked="0"/>
    </xf>
    <xf numFmtId="167" fontId="9" fillId="0" borderId="0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0" xfId="0" applyFont="1" applyAlignment="1">
      <alignment wrapText="1"/>
    </xf>
    <xf numFmtId="0" fontId="4" fillId="4" borderId="4" xfId="0" applyFont="1" applyFill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4" borderId="22" xfId="0" applyFont="1" applyFill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2" fontId="5" fillId="0" borderId="14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left" wrapText="1"/>
    </xf>
    <xf numFmtId="166" fontId="2" fillId="2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left" wrapText="1"/>
    </xf>
    <xf numFmtId="166" fontId="2" fillId="0" borderId="0" xfId="0" applyNumberFormat="1" applyFont="1" applyFill="1" applyBorder="1" applyAlignment="1">
      <alignment horizontal="lef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ndicaps16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andicaps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3</v>
          </cell>
          <cell r="B3" t="str">
            <v>Anitra</v>
          </cell>
          <cell r="C3" t="str">
            <v>P Jones</v>
          </cell>
          <cell r="D3">
            <v>0.89</v>
          </cell>
          <cell r="E3" t="e">
            <v>#N/A</v>
          </cell>
          <cell r="F3">
            <v>0.89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4</v>
          </cell>
          <cell r="B4" t="str">
            <v>Why</v>
          </cell>
          <cell r="C4" t="str">
            <v>J Proko</v>
          </cell>
          <cell r="D4">
            <v>0.95</v>
          </cell>
          <cell r="E4" t="e">
            <v>#N/A</v>
          </cell>
          <cell r="F4">
            <v>0.95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4a</v>
          </cell>
          <cell r="B5" t="str">
            <v>Why</v>
          </cell>
          <cell r="C5" t="str">
            <v>R Proko</v>
          </cell>
          <cell r="D5">
            <v>0.89</v>
          </cell>
          <cell r="E5" t="e">
            <v>#N/A</v>
          </cell>
          <cell r="F5">
            <v>0.89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19</v>
          </cell>
          <cell r="B6" t="str">
            <v>Athena</v>
          </cell>
          <cell r="C6" t="str">
            <v>S Fraser</v>
          </cell>
          <cell r="D6">
            <v>0.86</v>
          </cell>
          <cell r="E6" t="e">
            <v>#N/A</v>
          </cell>
          <cell r="F6">
            <v>0.86</v>
          </cell>
          <cell r="G6">
            <v>0</v>
          </cell>
          <cell r="H6">
            <v>-3.9161796260303583E-3</v>
          </cell>
          <cell r="I6">
            <v>0</v>
          </cell>
          <cell r="J6">
            <v>0</v>
          </cell>
          <cell r="K6">
            <v>-1.9378925331472452E-3</v>
          </cell>
          <cell r="L6">
            <v>-1.9782870928831131E-3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29</v>
          </cell>
          <cell r="B7" t="str">
            <v>Wild Child</v>
          </cell>
          <cell r="C7" t="str">
            <v>T Bird</v>
          </cell>
          <cell r="D7">
            <v>0.87</v>
          </cell>
          <cell r="E7">
            <v>0.87323232323232314</v>
          </cell>
          <cell r="F7">
            <v>0.88</v>
          </cell>
          <cell r="G7">
            <v>-3.0812203606623845E-3</v>
          </cell>
          <cell r="H7">
            <v>-1.308122036066236E-2</v>
          </cell>
          <cell r="I7">
            <v>-1.0000000000000009E-2</v>
          </cell>
          <cell r="J7">
            <v>3.2323232323231424E-4</v>
          </cell>
          <cell r="K7">
            <v>-4.2592978797359798E-3</v>
          </cell>
          <cell r="L7">
            <v>-3.228397565923369E-3</v>
          </cell>
          <cell r="M7">
            <v>1.6610495907556368E-4</v>
          </cell>
          <cell r="N7">
            <v>3.9707031250003971E-3</v>
          </cell>
          <cell r="O7">
            <v>-2.6302729528538517E-3</v>
          </cell>
        </row>
        <row r="8">
          <cell r="A8">
            <v>31</v>
          </cell>
          <cell r="B8" t="str">
            <v>Sayonara</v>
          </cell>
          <cell r="C8" t="str">
            <v>M Drake</v>
          </cell>
          <cell r="D8">
            <v>0.86</v>
          </cell>
          <cell r="E8" t="e">
            <v>#N/A</v>
          </cell>
          <cell r="F8">
            <v>0.86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39</v>
          </cell>
          <cell r="B9" t="str">
            <v>Windbag II</v>
          </cell>
          <cell r="C9" t="str">
            <v>R Mackie</v>
          </cell>
          <cell r="D9">
            <v>0.86</v>
          </cell>
          <cell r="E9" t="e">
            <v>#N/A</v>
          </cell>
          <cell r="F9">
            <v>0.86</v>
          </cell>
          <cell r="G9">
            <v>0</v>
          </cell>
          <cell r="H9">
            <v>-2.2793401501612466E-3</v>
          </cell>
          <cell r="I9">
            <v>0</v>
          </cell>
          <cell r="J9">
            <v>0</v>
          </cell>
          <cell r="K9">
            <v>1.3585984983914836E-4</v>
          </cell>
          <cell r="L9">
            <v>-2.4152000000003948E-3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42</v>
          </cell>
          <cell r="B10" t="str">
            <v>Free N Easy</v>
          </cell>
          <cell r="C10" t="str">
            <v>B Wilcock</v>
          </cell>
          <cell r="D10">
            <v>0.9</v>
          </cell>
          <cell r="E10" t="e">
            <v>#N/A</v>
          </cell>
          <cell r="F10">
            <v>0.9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45</v>
          </cell>
          <cell r="B11" t="str">
            <v>Ozzie</v>
          </cell>
          <cell r="C11" t="str">
            <v>J Simpson</v>
          </cell>
          <cell r="D11">
            <v>0.89</v>
          </cell>
          <cell r="E11" t="e">
            <v>#N/A</v>
          </cell>
          <cell r="F11">
            <v>0.89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50</v>
          </cell>
          <cell r="B12" t="str">
            <v>Harlequin</v>
          </cell>
          <cell r="C12" t="str">
            <v>C Cook</v>
          </cell>
          <cell r="D12">
            <v>0.85</v>
          </cell>
          <cell r="E12" t="e">
            <v>#N/A</v>
          </cell>
          <cell r="F12">
            <v>0.85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62</v>
          </cell>
          <cell r="B13" t="str">
            <v>Winsome</v>
          </cell>
          <cell r="C13" t="str">
            <v>M Williams</v>
          </cell>
          <cell r="D13">
            <v>0.94</v>
          </cell>
          <cell r="E13" t="e">
            <v>#N/A</v>
          </cell>
          <cell r="F13">
            <v>0.94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74</v>
          </cell>
          <cell r="B14" t="str">
            <v>Limit</v>
          </cell>
          <cell r="C14" t="str">
            <v>J Boraston</v>
          </cell>
          <cell r="D14">
            <v>0.9</v>
          </cell>
          <cell r="E14" t="e">
            <v>#VALUE!</v>
          </cell>
          <cell r="F14">
            <v>0.9</v>
          </cell>
          <cell r="G14" t="e">
            <v>#VALUE!</v>
          </cell>
          <cell r="H14" t="e">
            <v>#VALUE!</v>
          </cell>
          <cell r="I14">
            <v>0</v>
          </cell>
          <cell r="J14" t="e">
            <v>#VALUE!</v>
          </cell>
          <cell r="K14">
            <v>0</v>
          </cell>
          <cell r="L14">
            <v>0</v>
          </cell>
          <cell r="M14">
            <v>-3.7425742574264125E-4</v>
          </cell>
          <cell r="N14">
            <v>2.5984095427437517E-3</v>
          </cell>
          <cell r="O14">
            <v>0</v>
          </cell>
        </row>
        <row r="15">
          <cell r="A15">
            <v>75</v>
          </cell>
          <cell r="B15" t="str">
            <v>Cracklin Rosie</v>
          </cell>
          <cell r="C15" t="str">
            <v>C Bridges</v>
          </cell>
          <cell r="D15">
            <v>0.89</v>
          </cell>
          <cell r="E15" t="e">
            <v>#N/A</v>
          </cell>
          <cell r="F15">
            <v>0.9</v>
          </cell>
          <cell r="G15">
            <v>0</v>
          </cell>
          <cell r="H15">
            <v>-7.8563124609187344E-3</v>
          </cell>
          <cell r="I15">
            <v>-1.0000000000000009E-2</v>
          </cell>
          <cell r="J15">
            <v>0</v>
          </cell>
          <cell r="K15">
            <v>0</v>
          </cell>
          <cell r="L15">
            <v>0</v>
          </cell>
          <cell r="M15">
            <v>-2.7498795180721739E-3</v>
          </cell>
          <cell r="N15">
            <v>4.4077669902944374E-4</v>
          </cell>
          <cell r="O15">
            <v>-1.6875687568759124E-3</v>
          </cell>
        </row>
        <row r="16">
          <cell r="A16">
            <v>85</v>
          </cell>
          <cell r="B16" t="str">
            <v>Gamble</v>
          </cell>
          <cell r="C16" t="str">
            <v>R Wenham</v>
          </cell>
          <cell r="D16">
            <v>0.88</v>
          </cell>
          <cell r="E16">
            <v>0.87618243243243232</v>
          </cell>
          <cell r="F16">
            <v>0.89</v>
          </cell>
          <cell r="G16">
            <v>3.0730789232591427E-4</v>
          </cell>
          <cell r="H16">
            <v>-9.6926921076740859E-3</v>
          </cell>
          <cell r="I16">
            <v>-1.0000000000000009E-2</v>
          </cell>
          <cell r="J16">
            <v>-3.8175675675676817E-4</v>
          </cell>
          <cell r="K16">
            <v>-1.0855587576048809E-2</v>
          </cell>
          <cell r="L16">
            <v>-1.8301030927835083E-3</v>
          </cell>
          <cell r="M16">
            <v>0</v>
          </cell>
          <cell r="N16">
            <v>0</v>
          </cell>
          <cell r="O16">
            <v>4.0969162995604382E-4</v>
          </cell>
        </row>
        <row r="17">
          <cell r="A17">
            <v>86</v>
          </cell>
          <cell r="B17" t="str">
            <v>Wild Card</v>
          </cell>
          <cell r="C17" t="str">
            <v>T Wenham</v>
          </cell>
          <cell r="D17">
            <v>0.89</v>
          </cell>
          <cell r="E17" t="e">
            <v>#N/A</v>
          </cell>
          <cell r="F17">
            <v>0.89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87</v>
          </cell>
          <cell r="B18" t="str">
            <v>Silver Fox</v>
          </cell>
          <cell r="C18" t="str">
            <v>C Lee</v>
          </cell>
          <cell r="D18">
            <v>0.87</v>
          </cell>
          <cell r="E18" t="e">
            <v>#N/A</v>
          </cell>
          <cell r="F18">
            <v>0.87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95</v>
          </cell>
          <cell r="B19" t="str">
            <v>Alaurial</v>
          </cell>
          <cell r="C19" t="str">
            <v>S Parsons</v>
          </cell>
          <cell r="D19">
            <v>0.88</v>
          </cell>
          <cell r="E19" t="e">
            <v>#N/A</v>
          </cell>
          <cell r="F19">
            <v>0.88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97</v>
          </cell>
          <cell r="B20" t="str">
            <v>Racing Stripes</v>
          </cell>
          <cell r="C20" t="str">
            <v>D Palmer</v>
          </cell>
          <cell r="D20">
            <v>0.87</v>
          </cell>
          <cell r="E20" t="e">
            <v>#N/A</v>
          </cell>
          <cell r="F20">
            <v>0.87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102</v>
          </cell>
          <cell r="B21" t="str">
            <v>Kahu</v>
          </cell>
          <cell r="C21" t="str">
            <v>P Holland</v>
          </cell>
          <cell r="D21">
            <v>0.87</v>
          </cell>
          <cell r="E21" t="e">
            <v>#N/A</v>
          </cell>
          <cell r="F21">
            <v>0.87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107</v>
          </cell>
          <cell r="B22" t="str">
            <v>By Golly</v>
          </cell>
          <cell r="C22" t="str">
            <v>G Bird</v>
          </cell>
          <cell r="D22">
            <v>0.87</v>
          </cell>
          <cell r="E22">
            <v>0.86630480167014612</v>
          </cell>
          <cell r="F22">
            <v>0.88</v>
          </cell>
          <cell r="G22">
            <v>8.8880143088054808E-5</v>
          </cell>
          <cell r="H22">
            <v>-9.9111198569119558E-3</v>
          </cell>
          <cell r="I22">
            <v>-1.0000000000000009E-2</v>
          </cell>
          <cell r="J22">
            <v>-3.6951983298538771E-4</v>
          </cell>
          <cell r="K22">
            <v>-1.4525770051845112E-2</v>
          </cell>
          <cell r="L22">
            <v>-1.4650020466643765E-3</v>
          </cell>
          <cell r="M22">
            <v>3.7145688800793719E-3</v>
          </cell>
          <cell r="N22">
            <v>2.3135186960694387E-3</v>
          </cell>
          <cell r="O22">
            <v>-5.8880516684597375E-4</v>
          </cell>
        </row>
        <row r="23">
          <cell r="A23">
            <v>108</v>
          </cell>
          <cell r="B23" t="str">
            <v>Alibi</v>
          </cell>
          <cell r="C23" t="str">
            <v>G Davies</v>
          </cell>
          <cell r="D23">
            <v>0.89</v>
          </cell>
          <cell r="E23" t="e">
            <v>#N/A</v>
          </cell>
          <cell r="F23">
            <v>0.89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114</v>
          </cell>
          <cell r="B24" t="str">
            <v>Zeferio</v>
          </cell>
          <cell r="C24" t="str">
            <v>W Thomas</v>
          </cell>
          <cell r="D24">
            <v>0.9</v>
          </cell>
          <cell r="E24" t="e">
            <v>#N/A</v>
          </cell>
          <cell r="F24">
            <v>0.9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129</v>
          </cell>
          <cell r="B25" t="str">
            <v>Accolade</v>
          </cell>
          <cell r="C25" t="str">
            <v>G Mantell</v>
          </cell>
          <cell r="D25">
            <v>0.93</v>
          </cell>
          <cell r="E25" t="e">
            <v>#N/A</v>
          </cell>
          <cell r="F25">
            <v>0.93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141</v>
          </cell>
          <cell r="B26" t="str">
            <v>Ripple</v>
          </cell>
          <cell r="C26" t="str">
            <v>D McKellar</v>
          </cell>
          <cell r="D26">
            <v>0.84</v>
          </cell>
          <cell r="E26" t="e">
            <v>#N/A</v>
          </cell>
          <cell r="F26">
            <v>0.82</v>
          </cell>
          <cell r="G26">
            <v>0</v>
          </cell>
          <cell r="H26">
            <v>2.3563485348560575E-2</v>
          </cell>
          <cell r="I26">
            <v>2.0000000000000018E-2</v>
          </cell>
          <cell r="J26">
            <v>0</v>
          </cell>
          <cell r="K26">
            <v>0</v>
          </cell>
          <cell r="L26">
            <v>0</v>
          </cell>
          <cell r="M26">
            <v>6.4435759648267315E-3</v>
          </cell>
          <cell r="N26">
            <v>3.8164026095060758E-3</v>
          </cell>
          <cell r="O26">
            <v>2.27903682719548E-3</v>
          </cell>
        </row>
        <row r="27">
          <cell r="A27">
            <v>145</v>
          </cell>
          <cell r="B27" t="str">
            <v xml:space="preserve">Zephlin </v>
          </cell>
          <cell r="C27" t="str">
            <v>D Pender</v>
          </cell>
          <cell r="D27">
            <v>0.95</v>
          </cell>
          <cell r="E27" t="e">
            <v>#N/A</v>
          </cell>
          <cell r="F27">
            <v>0.95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147</v>
          </cell>
          <cell r="B28" t="str">
            <v>Zero</v>
          </cell>
          <cell r="C28" t="str">
            <v>A Aitken</v>
          </cell>
          <cell r="D28">
            <v>0.82</v>
          </cell>
          <cell r="E28" t="e">
            <v>#N/A</v>
          </cell>
          <cell r="F28">
            <v>0.84</v>
          </cell>
          <cell r="G28">
            <v>0</v>
          </cell>
          <cell r="H28">
            <v>-2.0551608744779792E-2</v>
          </cell>
          <cell r="I28">
            <v>-2.0000000000000018E-2</v>
          </cell>
          <cell r="J28">
            <v>0</v>
          </cell>
          <cell r="K28">
            <v>-5.803959753326815E-3</v>
          </cell>
          <cell r="L28">
            <v>7.858861267040385E-4</v>
          </cell>
          <cell r="M28">
            <v>0</v>
          </cell>
          <cell r="N28">
            <v>0</v>
          </cell>
          <cell r="O28">
            <v>-8.2551210428304933E-3</v>
          </cell>
        </row>
        <row r="29">
          <cell r="A29">
            <v>151</v>
          </cell>
          <cell r="B29" t="str">
            <v>Westerly</v>
          </cell>
          <cell r="C29" t="str">
            <v>H Thomas</v>
          </cell>
          <cell r="D29">
            <v>0.89</v>
          </cell>
          <cell r="E29" t="e">
            <v>#N/A</v>
          </cell>
          <cell r="F29">
            <v>0.89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155</v>
          </cell>
          <cell r="B30" t="str">
            <v>Spooky</v>
          </cell>
          <cell r="C30" t="str">
            <v>P Croft</v>
          </cell>
          <cell r="D30">
            <v>0.89</v>
          </cell>
          <cell r="E30" t="e">
            <v>#N/A</v>
          </cell>
          <cell r="F30">
            <v>0.89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170</v>
          </cell>
          <cell r="B31" t="str">
            <v>Coriana II</v>
          </cell>
          <cell r="C31" t="str">
            <v>R Proko</v>
          </cell>
          <cell r="D31">
            <v>0.87</v>
          </cell>
          <cell r="E31" t="e">
            <v>#N/A</v>
          </cell>
          <cell r="F31">
            <v>0.87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177</v>
          </cell>
          <cell r="B32" t="str">
            <v>Mirage</v>
          </cell>
          <cell r="C32" t="str">
            <v>B Jesson</v>
          </cell>
          <cell r="D32">
            <v>0.94</v>
          </cell>
          <cell r="E32" t="e">
            <v>#N/A</v>
          </cell>
          <cell r="F32">
            <v>0.94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178</v>
          </cell>
          <cell r="B33" t="str">
            <v>Sirocco</v>
          </cell>
          <cell r="C33" t="str">
            <v>B Elliot</v>
          </cell>
          <cell r="D33">
            <v>0.88</v>
          </cell>
          <cell r="E33" t="e">
            <v>#N/A</v>
          </cell>
          <cell r="F33">
            <v>0.88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179</v>
          </cell>
          <cell r="B34" t="str">
            <v>Geisha</v>
          </cell>
          <cell r="C34" t="str">
            <v>C Sellars</v>
          </cell>
          <cell r="D34">
            <v>0.89</v>
          </cell>
          <cell r="E34" t="e">
            <v>#N/A</v>
          </cell>
          <cell r="F34">
            <v>0.89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180</v>
          </cell>
          <cell r="B35" t="str">
            <v>Viking</v>
          </cell>
          <cell r="C35" t="str">
            <v>K McDonald</v>
          </cell>
          <cell r="D35">
            <v>0.88</v>
          </cell>
          <cell r="E35" t="e">
            <v>#N/A</v>
          </cell>
          <cell r="F35">
            <v>0.88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181</v>
          </cell>
          <cell r="B36" t="str">
            <v>Runaway</v>
          </cell>
          <cell r="C36" t="str">
            <v>S Maynard</v>
          </cell>
          <cell r="D36">
            <v>0.89</v>
          </cell>
          <cell r="E36" t="e">
            <v>#N/A</v>
          </cell>
          <cell r="F36">
            <v>0.89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185</v>
          </cell>
          <cell r="B37" t="str">
            <v>Ben</v>
          </cell>
          <cell r="C37" t="str">
            <v>H Hillle</v>
          </cell>
          <cell r="D37">
            <v>0.91</v>
          </cell>
          <cell r="E37" t="e">
            <v>#N/A</v>
          </cell>
          <cell r="F37">
            <v>0.92</v>
          </cell>
          <cell r="G37">
            <v>0</v>
          </cell>
          <cell r="H37">
            <v>-9.2637366182002027E-3</v>
          </cell>
          <cell r="I37">
            <v>-1.0000000000000009E-2</v>
          </cell>
          <cell r="J37">
            <v>0</v>
          </cell>
          <cell r="K37">
            <v>-3.1971986730558125E-3</v>
          </cell>
          <cell r="L37">
            <v>-4.384905660377603E-3</v>
          </cell>
          <cell r="M37">
            <v>-1.4629080118692352E-3</v>
          </cell>
          <cell r="N37">
            <v>7.3215164943399866E-4</v>
          </cell>
          <cell r="O37">
            <v>1.8404009252117272E-3</v>
          </cell>
        </row>
        <row r="38">
          <cell r="A38">
            <v>191</v>
          </cell>
          <cell r="B38" t="str">
            <v>Stoic</v>
          </cell>
          <cell r="C38" t="str">
            <v>A Adams</v>
          </cell>
          <cell r="D38">
            <v>0.85</v>
          </cell>
          <cell r="E38" t="e">
            <v>#N/A</v>
          </cell>
          <cell r="F38">
            <v>0.87</v>
          </cell>
          <cell r="G38">
            <v>0</v>
          </cell>
          <cell r="H38">
            <v>-1.7953204764207521E-2</v>
          </cell>
          <cell r="I38">
            <v>-2.0000000000000018E-2</v>
          </cell>
          <cell r="J38">
            <v>0</v>
          </cell>
          <cell r="K38">
            <v>-1.5973466981132157E-2</v>
          </cell>
          <cell r="L38">
            <v>-1.9797377830753637E-3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192</v>
          </cell>
          <cell r="B39" t="str">
            <v>Solo</v>
          </cell>
          <cell r="C39" t="str">
            <v>R Mackey</v>
          </cell>
          <cell r="D39">
            <v>0.88</v>
          </cell>
          <cell r="E39" t="e">
            <v>#N/A</v>
          </cell>
          <cell r="F39">
            <v>0.88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194</v>
          </cell>
          <cell r="B40" t="str">
            <v>Karyn</v>
          </cell>
          <cell r="C40" t="str">
            <v>Andrew</v>
          </cell>
          <cell r="D40">
            <v>0.86</v>
          </cell>
          <cell r="E40" t="e">
            <v>#N/A</v>
          </cell>
          <cell r="F40">
            <v>0.86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209</v>
          </cell>
          <cell r="B41" t="str">
            <v>Born Free</v>
          </cell>
          <cell r="C41" t="str">
            <v>J Quealy</v>
          </cell>
          <cell r="D41">
            <v>0.86</v>
          </cell>
          <cell r="E41" t="e">
            <v>#N/A</v>
          </cell>
          <cell r="F41">
            <v>0.86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216</v>
          </cell>
          <cell r="B42" t="str">
            <v>Phantom</v>
          </cell>
          <cell r="C42" t="str">
            <v>J Doidge</v>
          </cell>
          <cell r="D42">
            <v>0.89</v>
          </cell>
          <cell r="E42" t="e">
            <v>#N/A</v>
          </cell>
          <cell r="F42">
            <v>0.89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217</v>
          </cell>
          <cell r="B43" t="str">
            <v>Zoom</v>
          </cell>
          <cell r="D43">
            <v>0.88</v>
          </cell>
          <cell r="E43" t="e">
            <v>#N/A</v>
          </cell>
          <cell r="F43">
            <v>0.88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238</v>
          </cell>
          <cell r="B44" t="str">
            <v>Pooh Stick</v>
          </cell>
          <cell r="C44" t="str">
            <v>J Park</v>
          </cell>
          <cell r="D44">
            <v>0.93</v>
          </cell>
          <cell r="E44" t="e">
            <v>#N/A</v>
          </cell>
          <cell r="F44">
            <v>0.93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252</v>
          </cell>
          <cell r="B45" t="str">
            <v>Twilight</v>
          </cell>
          <cell r="C45" t="str">
            <v>T Kite</v>
          </cell>
          <cell r="D45">
            <v>0.87</v>
          </cell>
          <cell r="E45">
            <v>0.8577097974369573</v>
          </cell>
          <cell r="F45">
            <v>0.88</v>
          </cell>
          <cell r="G45">
            <v>2.7562635902972366E-3</v>
          </cell>
          <cell r="H45">
            <v>-7.2437364097027611E-3</v>
          </cell>
          <cell r="I45">
            <v>-1.0000000000000009E-2</v>
          </cell>
          <cell r="J45">
            <v>-1.2290202563042696E-3</v>
          </cell>
          <cell r="K45">
            <v>-1.2437882607130636E-3</v>
          </cell>
          <cell r="L45">
            <v>-1.7233691164330379E-3</v>
          </cell>
          <cell r="M45">
            <v>-9.1774891774868425E-4</v>
          </cell>
          <cell r="N45">
            <v>1.7437379576111245E-3</v>
          </cell>
          <cell r="O45">
            <v>6.0485651214110543E-4</v>
          </cell>
        </row>
        <row r="46">
          <cell r="A46">
            <v>254</v>
          </cell>
          <cell r="B46" t="str">
            <v>Wave Dancer</v>
          </cell>
          <cell r="C46" t="str">
            <v>R Ineson</v>
          </cell>
          <cell r="D46">
            <v>0.9</v>
          </cell>
          <cell r="E46">
            <v>0.90247933884297504</v>
          </cell>
          <cell r="F46">
            <v>0.92</v>
          </cell>
          <cell r="G46">
            <v>-1.198711437598865E-4</v>
          </cell>
          <cell r="H46">
            <v>-2.0119871143759918E-2</v>
          </cell>
          <cell r="I46">
            <v>-2.0000000000000018E-2</v>
          </cell>
          <cell r="J46">
            <v>2.4793388429750207E-4</v>
          </cell>
          <cell r="K46">
            <v>0</v>
          </cell>
          <cell r="L46">
            <v>0</v>
          </cell>
          <cell r="M46">
            <v>-2.815763546797623E-3</v>
          </cell>
          <cell r="N46">
            <v>-1.1180487804875684E-3</v>
          </cell>
          <cell r="O46">
            <v>-2.9093678598652862E-4</v>
          </cell>
        </row>
        <row r="47">
          <cell r="A47">
            <v>256</v>
          </cell>
          <cell r="B47" t="str">
            <v>Front Runner</v>
          </cell>
          <cell r="C47" t="str">
            <v>D Le Page</v>
          </cell>
          <cell r="D47">
            <v>0.89</v>
          </cell>
          <cell r="E47">
            <v>0.89123711340206191</v>
          </cell>
          <cell r="F47">
            <v>0.92</v>
          </cell>
          <cell r="G47">
            <v>4.3302451410581755E-3</v>
          </cell>
          <cell r="H47">
            <v>-2.5669754858941841E-2</v>
          </cell>
          <cell r="I47">
            <v>-3.0000000000000027E-2</v>
          </cell>
          <cell r="J47">
            <v>1.2371134020618956E-4</v>
          </cell>
          <cell r="K47">
            <v>-3.9758860065765012E-3</v>
          </cell>
          <cell r="L47">
            <v>-5.2217607973426786E-3</v>
          </cell>
          <cell r="M47">
            <v>0</v>
          </cell>
          <cell r="N47">
            <v>0</v>
          </cell>
          <cell r="O47">
            <v>-3.042366691015408E-3</v>
          </cell>
        </row>
        <row r="48">
          <cell r="A48">
            <v>260</v>
          </cell>
          <cell r="B48" t="str">
            <v>Mi Mistress</v>
          </cell>
          <cell r="C48" t="str">
            <v>R Ineson</v>
          </cell>
          <cell r="D48">
            <v>0.92</v>
          </cell>
          <cell r="E48" t="e">
            <v>#N/A</v>
          </cell>
          <cell r="F48">
            <v>0.92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301</v>
          </cell>
          <cell r="B49" t="str">
            <v>Vave</v>
          </cell>
          <cell r="C49" t="str">
            <v>T Riley</v>
          </cell>
          <cell r="D49">
            <v>0.88</v>
          </cell>
          <cell r="E49" t="e">
            <v>#N/A</v>
          </cell>
          <cell r="F49">
            <v>0.88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307</v>
          </cell>
          <cell r="B50" t="str">
            <v>Zephere</v>
          </cell>
          <cell r="C50" t="str">
            <v>K Bridges</v>
          </cell>
          <cell r="D50">
            <v>0.83</v>
          </cell>
          <cell r="E50" t="e">
            <v>#N/A</v>
          </cell>
          <cell r="F50">
            <v>0.86</v>
          </cell>
          <cell r="G50">
            <v>0</v>
          </cell>
          <cell r="H50">
            <v>-2.70626726008012E-2</v>
          </cell>
          <cell r="I50">
            <v>-3.0000000000000027E-2</v>
          </cell>
          <cell r="J50">
            <v>0</v>
          </cell>
          <cell r="K50">
            <v>-1.7046937607326864E-2</v>
          </cell>
          <cell r="L50">
            <v>-2.406091370558661E-3</v>
          </cell>
          <cell r="M50">
            <v>0</v>
          </cell>
          <cell r="N50">
            <v>0</v>
          </cell>
          <cell r="O50">
            <v>1.4675052410902947E-4</v>
          </cell>
        </row>
        <row r="51">
          <cell r="A51">
            <v>314</v>
          </cell>
          <cell r="B51" t="str">
            <v>Chortle</v>
          </cell>
          <cell r="C51" t="str">
            <v>G McKenzie</v>
          </cell>
          <cell r="D51">
            <v>0.93</v>
          </cell>
          <cell r="E51" t="e">
            <v>#N/A</v>
          </cell>
          <cell r="F51">
            <v>0.94</v>
          </cell>
          <cell r="G51">
            <v>0</v>
          </cell>
          <cell r="H51">
            <v>-5.9952462496131072E-3</v>
          </cell>
          <cell r="I51">
            <v>-9.9999999999998979E-3</v>
          </cell>
          <cell r="J51">
            <v>0</v>
          </cell>
          <cell r="K51">
            <v>-1.1233616037009009E-3</v>
          </cell>
          <cell r="L51">
            <v>1.1102230246251566E-17</v>
          </cell>
          <cell r="M51">
            <v>-1.3943734015344211E-3</v>
          </cell>
          <cell r="N51">
            <v>0</v>
          </cell>
          <cell r="O51">
            <v>0</v>
          </cell>
        </row>
        <row r="52">
          <cell r="A52">
            <v>316</v>
          </cell>
          <cell r="B52" t="str">
            <v>Red Hot Prawn</v>
          </cell>
          <cell r="C52" t="str">
            <v>T Ornsby</v>
          </cell>
          <cell r="D52">
            <v>0.94</v>
          </cell>
          <cell r="E52" t="e">
            <v>#N/A</v>
          </cell>
          <cell r="F52">
            <v>0.94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317</v>
          </cell>
          <cell r="B53" t="str">
            <v>Cairnbrae Flyer</v>
          </cell>
          <cell r="C53" t="str">
            <v>M Hay</v>
          </cell>
          <cell r="D53">
            <v>0.89</v>
          </cell>
          <cell r="E53">
            <v>0.86920821114369506</v>
          </cell>
          <cell r="F53">
            <v>0.9</v>
          </cell>
          <cell r="G53">
            <v>-2.7540287060774382E-3</v>
          </cell>
          <cell r="H53">
            <v>-1.2754028706077437E-2</v>
          </cell>
          <cell r="I53">
            <v>-1.0000000000000009E-2</v>
          </cell>
          <cell r="J53">
            <v>-2.0791788856304948E-3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1.1191827468784333E-3</v>
          </cell>
        </row>
        <row r="54">
          <cell r="A54">
            <v>318</v>
          </cell>
          <cell r="B54" t="str">
            <v>Saunter</v>
          </cell>
          <cell r="C54" t="str">
            <v>T Park</v>
          </cell>
          <cell r="D54">
            <v>0.88</v>
          </cell>
          <cell r="E54" t="e">
            <v>#N/A</v>
          </cell>
          <cell r="F54">
            <v>0.9</v>
          </cell>
          <cell r="G54">
            <v>0</v>
          </cell>
          <cell r="H54" t="e">
            <v>#VALUE!</v>
          </cell>
          <cell r="I54">
            <v>-2.0000000000000018E-2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-3.433501078360979E-3</v>
          </cell>
        </row>
        <row r="55">
          <cell r="A55">
            <v>319</v>
          </cell>
          <cell r="B55" t="str">
            <v>Shogun</v>
          </cell>
          <cell r="C55" t="str">
            <v>G Hutt</v>
          </cell>
          <cell r="D55">
            <v>0.86</v>
          </cell>
          <cell r="E55" t="e">
            <v>#N/A</v>
          </cell>
          <cell r="F55">
            <v>0.86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320</v>
          </cell>
          <cell r="B56" t="str">
            <v>William Tell</v>
          </cell>
          <cell r="C56" t="str">
            <v>K Dawson</v>
          </cell>
          <cell r="D56">
            <v>0.86</v>
          </cell>
          <cell r="E56" t="e">
            <v>#N/A</v>
          </cell>
          <cell r="F56">
            <v>0.86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321</v>
          </cell>
          <cell r="B57" t="str">
            <v>Alcyone</v>
          </cell>
          <cell r="C57" t="str">
            <v>P Drummond</v>
          </cell>
          <cell r="D57">
            <v>0.85</v>
          </cell>
          <cell r="E57" t="e">
            <v>#N/A</v>
          </cell>
          <cell r="F57">
            <v>0.85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322</v>
          </cell>
          <cell r="B58" t="str">
            <v>Victoria</v>
          </cell>
          <cell r="C58" t="str">
            <v>P Stokell</v>
          </cell>
          <cell r="D58">
            <v>0.87</v>
          </cell>
          <cell r="E58">
            <v>0.8584195283409185</v>
          </cell>
          <cell r="F58">
            <v>0.88</v>
          </cell>
          <cell r="G58">
            <v>3.9146248499536407E-3</v>
          </cell>
          <cell r="H58">
            <v>-6.0853751500464133E-3</v>
          </cell>
          <cell r="I58">
            <v>-1.0000000000000009E-2</v>
          </cell>
          <cell r="J58">
            <v>-1.1580471659081494E-3</v>
          </cell>
          <cell r="K58">
            <v>1.52945481156197E-4</v>
          </cell>
          <cell r="L58">
            <v>1.5295629820048285E-3</v>
          </cell>
          <cell r="M58">
            <v>-1.3760765550239196E-3</v>
          </cell>
          <cell r="N58">
            <v>-4.5660546350199229E-3</v>
          </cell>
          <cell r="O58">
            <v>1.2616753150482053E-3</v>
          </cell>
        </row>
        <row r="59">
          <cell r="A59">
            <v>323</v>
          </cell>
          <cell r="B59" t="str">
            <v>Exception</v>
          </cell>
          <cell r="C59" t="str">
            <v>R Wenham</v>
          </cell>
          <cell r="D59">
            <v>0.89</v>
          </cell>
          <cell r="E59" t="e">
            <v>#N/A</v>
          </cell>
          <cell r="F59">
            <v>0.89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324</v>
          </cell>
          <cell r="B60" t="str">
            <v>Bonnie</v>
          </cell>
          <cell r="C60" t="str">
            <v>G Hore</v>
          </cell>
          <cell r="D60">
            <v>0.87</v>
          </cell>
          <cell r="E60" t="e">
            <v>#N/A</v>
          </cell>
          <cell r="F60">
            <v>0.87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326</v>
          </cell>
          <cell r="B61" t="str">
            <v>Tracker</v>
          </cell>
          <cell r="C61" t="str">
            <v>T Park</v>
          </cell>
          <cell r="D61">
            <v>0.89</v>
          </cell>
          <cell r="E61" t="e">
            <v>#N/A</v>
          </cell>
          <cell r="F61">
            <v>0.89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327</v>
          </cell>
          <cell r="B62" t="str">
            <v>Saucy Susan</v>
          </cell>
          <cell r="C62" t="str">
            <v>K Dawson</v>
          </cell>
          <cell r="D62">
            <v>0.88</v>
          </cell>
          <cell r="E62" t="e">
            <v>#N/A</v>
          </cell>
          <cell r="F62">
            <v>0.88</v>
          </cell>
          <cell r="G62">
            <v>0</v>
          </cell>
          <cell r="H62">
            <v>-3.3357452966715885E-3</v>
          </cell>
          <cell r="I62">
            <v>0</v>
          </cell>
          <cell r="J62">
            <v>0</v>
          </cell>
          <cell r="K62">
            <v>-8.3574529667158621E-4</v>
          </cell>
          <cell r="L62">
            <v>-2.5000000000000022E-3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330</v>
          </cell>
          <cell r="B63" t="str">
            <v>Kiwi Monogams</v>
          </cell>
          <cell r="C63" t="str">
            <v>B White</v>
          </cell>
          <cell r="D63">
            <v>0.9</v>
          </cell>
          <cell r="E63" t="e">
            <v>#N/A</v>
          </cell>
          <cell r="F63">
            <v>0.9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331</v>
          </cell>
          <cell r="B64" t="str">
            <v>Bil</v>
          </cell>
          <cell r="C64" t="str">
            <v>D Smith</v>
          </cell>
          <cell r="D64">
            <v>0.93</v>
          </cell>
          <cell r="E64">
            <v>0.9032651284283848</v>
          </cell>
          <cell r="F64">
            <v>0.94</v>
          </cell>
          <cell r="G64">
            <v>-4.686643166105009E-3</v>
          </cell>
          <cell r="H64">
            <v>-1.4686643166104896E-2</v>
          </cell>
          <cell r="I64">
            <v>-9.9999999999998979E-3</v>
          </cell>
          <cell r="J64">
            <v>-2.6734871571615251E-3</v>
          </cell>
          <cell r="K64">
            <v>0</v>
          </cell>
          <cell r="L64">
            <v>-2.630520332313735E-3</v>
          </cell>
          <cell r="M64">
            <v>0</v>
          </cell>
          <cell r="N64">
            <v>-4.7188755020028951E-4</v>
          </cell>
          <cell r="O64">
            <v>-1.4653156664058421E-4</v>
          </cell>
        </row>
        <row r="65">
          <cell r="A65">
            <v>521</v>
          </cell>
          <cell r="B65" t="str">
            <v>Mistress Overdone</v>
          </cell>
          <cell r="C65" t="str">
            <v>R Mackay</v>
          </cell>
          <cell r="D65">
            <v>0.88</v>
          </cell>
          <cell r="E65" t="e">
            <v>#N/A</v>
          </cell>
          <cell r="F65">
            <v>0.89</v>
          </cell>
          <cell r="G65">
            <v>0</v>
          </cell>
          <cell r="H65">
            <v>-1.3741403554377356E-2</v>
          </cell>
          <cell r="I65">
            <v>-1.0000000000000009E-2</v>
          </cell>
          <cell r="J65">
            <v>0</v>
          </cell>
          <cell r="K65">
            <v>-4.8791899441342663E-3</v>
          </cell>
          <cell r="L65">
            <v>-4.8429319371729789E-3</v>
          </cell>
          <cell r="M65">
            <v>2.8855421686751039E-3</v>
          </cell>
          <cell r="N65">
            <v>4.6905472636819771E-3</v>
          </cell>
          <cell r="O65">
            <v>-2.6507708856221002E-3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3</v>
          </cell>
          <cell r="B3" t="str">
            <v>Anitra</v>
          </cell>
          <cell r="C3" t="str">
            <v>P Jones</v>
          </cell>
          <cell r="D3">
            <v>0.89</v>
          </cell>
          <cell r="E3" t="e">
            <v>#N/A</v>
          </cell>
          <cell r="F3">
            <v>0.89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4</v>
          </cell>
          <cell r="B4" t="str">
            <v>Why</v>
          </cell>
          <cell r="C4" t="str">
            <v>J Proko</v>
          </cell>
          <cell r="D4">
            <v>0.95</v>
          </cell>
          <cell r="E4" t="e">
            <v>#N/A</v>
          </cell>
          <cell r="F4">
            <v>0.95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4a</v>
          </cell>
          <cell r="B5" t="str">
            <v>Why</v>
          </cell>
          <cell r="C5" t="str">
            <v>R Proko</v>
          </cell>
          <cell r="D5">
            <v>0.89</v>
          </cell>
          <cell r="E5" t="e">
            <v>#N/A</v>
          </cell>
          <cell r="F5">
            <v>0.89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19</v>
          </cell>
          <cell r="B6" t="str">
            <v>Athena</v>
          </cell>
          <cell r="C6" t="str">
            <v>P  Stokell</v>
          </cell>
          <cell r="D6">
            <v>0.85</v>
          </cell>
          <cell r="E6">
            <v>0.88558865248227014</v>
          </cell>
          <cell r="F6">
            <v>0.86</v>
          </cell>
          <cell r="G6">
            <v>1.1523089779221785E-3</v>
          </cell>
          <cell r="H6">
            <v>-8.8476910220778408E-3</v>
          </cell>
          <cell r="I6">
            <v>-1.0000000000000009E-2</v>
          </cell>
          <cell r="J6">
            <v>3.5588652482270167E-3</v>
          </cell>
          <cell r="K6">
            <v>0</v>
          </cell>
          <cell r="L6">
            <v>0</v>
          </cell>
          <cell r="M6">
            <v>3.5588652482270167E-3</v>
          </cell>
          <cell r="N6">
            <v>-9.2704098096159978E-3</v>
          </cell>
          <cell r="O6">
            <v>-3.2829977628635269E-3</v>
          </cell>
        </row>
        <row r="7">
          <cell r="A7">
            <v>29</v>
          </cell>
          <cell r="B7" t="str">
            <v>Wild Child</v>
          </cell>
          <cell r="C7" t="str">
            <v>T Bird</v>
          </cell>
          <cell r="D7">
            <v>0.88</v>
          </cell>
          <cell r="E7">
            <v>0.87935211267605684</v>
          </cell>
          <cell r="F7">
            <v>0.89</v>
          </cell>
          <cell r="G7">
            <v>3.6247941516456272E-3</v>
          </cell>
          <cell r="H7">
            <v>-6.3752058483543487E-3</v>
          </cell>
          <cell r="I7">
            <v>-1.0000000000000009E-2</v>
          </cell>
          <cell r="J7">
            <v>-6.4788732394316381E-5</v>
          </cell>
          <cell r="K7">
            <v>0</v>
          </cell>
          <cell r="L7">
            <v>0</v>
          </cell>
          <cell r="M7">
            <v>-6.4788732394316381E-5</v>
          </cell>
          <cell r="N7">
            <v>8.6583522297808415E-4</v>
          </cell>
          <cell r="O7">
            <v>1.377319587628878E-3</v>
          </cell>
        </row>
        <row r="8">
          <cell r="A8">
            <v>31</v>
          </cell>
          <cell r="B8" t="str">
            <v>Sayonara</v>
          </cell>
          <cell r="C8" t="str">
            <v>M Drake</v>
          </cell>
          <cell r="D8">
            <v>0.86</v>
          </cell>
          <cell r="E8" t="e">
            <v>#N/A</v>
          </cell>
          <cell r="F8">
            <v>0.86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39</v>
          </cell>
          <cell r="B9" t="str">
            <v>Windbag II</v>
          </cell>
          <cell r="C9" t="str">
            <v>R Mackie</v>
          </cell>
          <cell r="D9">
            <v>0.86</v>
          </cell>
          <cell r="E9" t="e">
            <v>#N/A</v>
          </cell>
          <cell r="F9">
            <v>0.87</v>
          </cell>
          <cell r="G9">
            <v>0</v>
          </cell>
          <cell r="H9">
            <v>-6.8857302140468146E-3</v>
          </cell>
          <cell r="I9">
            <v>-1.0000000000000009E-2</v>
          </cell>
          <cell r="J9">
            <v>0</v>
          </cell>
          <cell r="K9">
            <v>4.3248887367339341E-3</v>
          </cell>
          <cell r="L9">
            <v>-1.4253088730812437E-3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42</v>
          </cell>
          <cell r="B10" t="str">
            <v>Free N Easy</v>
          </cell>
          <cell r="C10" t="str">
            <v>B Wilcock</v>
          </cell>
          <cell r="D10">
            <v>0.9</v>
          </cell>
          <cell r="E10" t="e">
            <v>#N/A</v>
          </cell>
          <cell r="F10">
            <v>0.9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45</v>
          </cell>
          <cell r="B11" t="str">
            <v>Ozzie</v>
          </cell>
          <cell r="C11" t="str">
            <v>J Simpson</v>
          </cell>
          <cell r="D11">
            <v>0.89</v>
          </cell>
          <cell r="E11" t="e">
            <v>#N/A</v>
          </cell>
          <cell r="F11">
            <v>0.89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50</v>
          </cell>
          <cell r="B12" t="str">
            <v>Harlequin</v>
          </cell>
          <cell r="C12" t="str">
            <v>C Cook</v>
          </cell>
          <cell r="D12">
            <v>0.85</v>
          </cell>
          <cell r="E12" t="e">
            <v>#N/A</v>
          </cell>
          <cell r="F12">
            <v>0.85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62</v>
          </cell>
          <cell r="B13" t="str">
            <v>Winsome</v>
          </cell>
          <cell r="C13" t="str">
            <v>M Williams</v>
          </cell>
          <cell r="D13">
            <v>0.94</v>
          </cell>
          <cell r="E13" t="e">
            <v>#N/A</v>
          </cell>
          <cell r="F13">
            <v>0.94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71</v>
          </cell>
          <cell r="B14" t="str">
            <v>Irritate</v>
          </cell>
          <cell r="C14" t="str">
            <v>A Holland</v>
          </cell>
          <cell r="D14">
            <v>0.92</v>
          </cell>
          <cell r="E14" t="e">
            <v>#N/A</v>
          </cell>
          <cell r="F14">
            <v>0.92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74</v>
          </cell>
          <cell r="B15" t="str">
            <v>Limit</v>
          </cell>
          <cell r="C15" t="str">
            <v>J Boraston</v>
          </cell>
          <cell r="D15">
            <v>0.9</v>
          </cell>
          <cell r="E15">
            <v>0.89807249712313064</v>
          </cell>
          <cell r="F15">
            <v>0.91</v>
          </cell>
          <cell r="G15">
            <v>-3.4077976408026789E-3</v>
          </cell>
          <cell r="H15">
            <v>-1.3407797640802721E-2</v>
          </cell>
          <cell r="I15">
            <v>-1.0000000000000009E-2</v>
          </cell>
          <cell r="J15">
            <v>-1.9275028768693804E-4</v>
          </cell>
          <cell r="K15">
            <v>4.4368600682631598E-5</v>
          </cell>
          <cell r="L15">
            <v>2.1797798613942044E-3</v>
          </cell>
          <cell r="M15">
            <v>-1.9275028768693804E-4</v>
          </cell>
          <cell r="N15">
            <v>-2.0771286750668195E-4</v>
          </cell>
          <cell r="O15">
            <v>2.8071636817993405E-4</v>
          </cell>
        </row>
        <row r="16">
          <cell r="A16">
            <v>75</v>
          </cell>
          <cell r="B16" t="str">
            <v>Cracklin Rosie</v>
          </cell>
          <cell r="C16" t="str">
            <v>C Bridges</v>
          </cell>
          <cell r="D16">
            <v>0.9</v>
          </cell>
          <cell r="E16" t="e">
            <v>#N/A</v>
          </cell>
          <cell r="F16">
            <v>0.9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85</v>
          </cell>
          <cell r="B17" t="str">
            <v>Gamble</v>
          </cell>
          <cell r="C17" t="str">
            <v>P Croft</v>
          </cell>
          <cell r="D17">
            <v>0.88</v>
          </cell>
          <cell r="E17" t="e">
            <v>#N/A</v>
          </cell>
          <cell r="F17">
            <v>0.88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86</v>
          </cell>
          <cell r="B18" t="str">
            <v>Wild Card</v>
          </cell>
          <cell r="C18" t="str">
            <v>T Wenham</v>
          </cell>
          <cell r="D18">
            <v>0.89</v>
          </cell>
          <cell r="E18" t="e">
            <v>#N/A</v>
          </cell>
          <cell r="F18">
            <v>0.89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87</v>
          </cell>
          <cell r="B19" t="str">
            <v>Silver Fox</v>
          </cell>
          <cell r="C19" t="str">
            <v>C Lee</v>
          </cell>
          <cell r="D19">
            <v>0.87</v>
          </cell>
          <cell r="E19" t="e">
            <v>#N/A</v>
          </cell>
          <cell r="F19">
            <v>0.87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92</v>
          </cell>
          <cell r="B20" t="str">
            <v>Destiny</v>
          </cell>
          <cell r="C20" t="str">
            <v>M Hay</v>
          </cell>
          <cell r="D20">
            <v>0.91</v>
          </cell>
          <cell r="E20" t="e">
            <v>#N/A</v>
          </cell>
          <cell r="F20">
            <v>0.91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95</v>
          </cell>
          <cell r="B21" t="str">
            <v>Alaurial</v>
          </cell>
          <cell r="C21" t="str">
            <v>S Parsons</v>
          </cell>
          <cell r="D21">
            <v>0.88</v>
          </cell>
          <cell r="E21" t="e">
            <v>#N/A</v>
          </cell>
          <cell r="F21">
            <v>0.88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97</v>
          </cell>
          <cell r="B22" t="str">
            <v>Racing Stripes</v>
          </cell>
          <cell r="C22" t="str">
            <v>D Palmer</v>
          </cell>
          <cell r="D22">
            <v>0.87</v>
          </cell>
          <cell r="E22" t="e">
            <v>#N/A</v>
          </cell>
          <cell r="F22">
            <v>0.87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102</v>
          </cell>
          <cell r="B23" t="str">
            <v>Kahu</v>
          </cell>
          <cell r="C23" t="str">
            <v>P Holland</v>
          </cell>
          <cell r="D23">
            <v>0.87</v>
          </cell>
          <cell r="E23" t="e">
            <v>#N/A</v>
          </cell>
          <cell r="F23">
            <v>0.87</v>
          </cell>
          <cell r="G23">
            <v>0</v>
          </cell>
          <cell r="H23">
            <v>-2.0553558590940325E-3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107</v>
          </cell>
          <cell r="B24" t="str">
            <v>By Golly</v>
          </cell>
          <cell r="C24" t="str">
            <v>G Bird</v>
          </cell>
          <cell r="D24">
            <v>0.88</v>
          </cell>
          <cell r="E24">
            <v>0.84324689357104143</v>
          </cell>
          <cell r="F24">
            <v>0.88</v>
          </cell>
          <cell r="G24">
            <v>-8.325684207051709E-3</v>
          </cell>
          <cell r="H24">
            <v>-8.325684207051676E-3</v>
          </cell>
          <cell r="I24">
            <v>0</v>
          </cell>
          <cell r="J24">
            <v>-3.6753106428958574E-3</v>
          </cell>
          <cell r="K24">
            <v>-6.8085106382985709E-4</v>
          </cell>
          <cell r="L24">
            <v>5.5869817900038314E-4</v>
          </cell>
          <cell r="M24">
            <v>-3.6753106428958574E-3</v>
          </cell>
          <cell r="N24">
            <v>3.2452033768227253E-3</v>
          </cell>
          <cell r="O24">
            <v>-5.2568218298543191E-5</v>
          </cell>
        </row>
        <row r="25">
          <cell r="A25">
            <v>108</v>
          </cell>
          <cell r="B25" t="str">
            <v>Alibi</v>
          </cell>
          <cell r="C25" t="str">
            <v>G Davies</v>
          </cell>
          <cell r="D25">
            <v>0.89</v>
          </cell>
          <cell r="E25" t="e">
            <v>#N/A</v>
          </cell>
          <cell r="F25">
            <v>0.89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114</v>
          </cell>
          <cell r="B26" t="str">
            <v>Zeferio</v>
          </cell>
          <cell r="C26" t="str">
            <v>W Thomas</v>
          </cell>
          <cell r="D26">
            <v>0.9</v>
          </cell>
          <cell r="E26" t="e">
            <v>#N/A</v>
          </cell>
          <cell r="F26">
            <v>0.92</v>
          </cell>
          <cell r="G26">
            <v>0</v>
          </cell>
          <cell r="H26">
            <v>-1.6252574264081256E-2</v>
          </cell>
          <cell r="I26">
            <v>-2.0000000000000018E-2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126</v>
          </cell>
          <cell r="B27" t="str">
            <v>Hauriki</v>
          </cell>
          <cell r="C27" t="str">
            <v>V Johnson</v>
          </cell>
          <cell r="D27">
            <v>0.92</v>
          </cell>
          <cell r="E27" t="e">
            <v>#N/A</v>
          </cell>
          <cell r="F27">
            <v>0.92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129</v>
          </cell>
          <cell r="B28" t="str">
            <v>Accolade</v>
          </cell>
          <cell r="C28" t="str">
            <v>G Mantell</v>
          </cell>
          <cell r="D28">
            <v>0.93</v>
          </cell>
          <cell r="E28" t="e">
            <v>#N/A</v>
          </cell>
          <cell r="F28">
            <v>0.93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141</v>
          </cell>
          <cell r="B29" t="str">
            <v>Ripple</v>
          </cell>
          <cell r="C29" t="str">
            <v>T McKellar</v>
          </cell>
          <cell r="D29">
            <v>0.87</v>
          </cell>
          <cell r="E29" t="e">
            <v>#N/A</v>
          </cell>
          <cell r="F29">
            <v>0.88</v>
          </cell>
          <cell r="G29">
            <v>0</v>
          </cell>
          <cell r="H29">
            <v>-9.7784709284174272E-3</v>
          </cell>
          <cell r="I29">
            <v>-1.0000000000000009E-2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141a</v>
          </cell>
          <cell r="B30" t="str">
            <v>Ripple</v>
          </cell>
          <cell r="C30" t="str">
            <v>D McKellar</v>
          </cell>
          <cell r="D30">
            <v>0.82</v>
          </cell>
          <cell r="E30" t="e">
            <v>#N/A</v>
          </cell>
          <cell r="F30">
            <v>0.82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145</v>
          </cell>
          <cell r="B31" t="str">
            <v xml:space="preserve">Zephlin </v>
          </cell>
          <cell r="C31" t="str">
            <v>D Pender</v>
          </cell>
          <cell r="D31">
            <v>0.95</v>
          </cell>
          <cell r="E31" t="e">
            <v>#N/A</v>
          </cell>
          <cell r="F31">
            <v>0.95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146</v>
          </cell>
          <cell r="B32" t="str">
            <v>???</v>
          </cell>
          <cell r="C32" t="str">
            <v>???</v>
          </cell>
          <cell r="D32">
            <v>0.84</v>
          </cell>
          <cell r="E32" t="e">
            <v>#N/A</v>
          </cell>
          <cell r="F32">
            <v>0.84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147</v>
          </cell>
          <cell r="B33" t="str">
            <v>Zero</v>
          </cell>
          <cell r="C33" t="str">
            <v>A Aitken</v>
          </cell>
          <cell r="D33">
            <v>0.84</v>
          </cell>
          <cell r="E33">
            <v>0.82236564805057999</v>
          </cell>
          <cell r="F33">
            <v>0.83</v>
          </cell>
          <cell r="G33">
            <v>-4.9876220085136591E-3</v>
          </cell>
          <cell r="H33">
            <v>5.0123779914863498E-3</v>
          </cell>
          <cell r="I33">
            <v>1.0000000000000009E-2</v>
          </cell>
          <cell r="J33">
            <v>-1.7634351949419981E-3</v>
          </cell>
          <cell r="K33">
            <v>5.5657370517928741E-3</v>
          </cell>
          <cell r="L33">
            <v>2.4812712826333795E-3</v>
          </cell>
          <cell r="M33">
            <v>-1.7634351949419981E-3</v>
          </cell>
          <cell r="N33">
            <v>0</v>
          </cell>
          <cell r="O33">
            <v>0</v>
          </cell>
        </row>
        <row r="34">
          <cell r="A34">
            <v>151</v>
          </cell>
          <cell r="B34" t="str">
            <v>Westerly</v>
          </cell>
          <cell r="C34" t="str">
            <v>H Thomas</v>
          </cell>
          <cell r="D34">
            <v>0.89</v>
          </cell>
          <cell r="E34" t="e">
            <v>#N/A</v>
          </cell>
          <cell r="F34">
            <v>0.89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154</v>
          </cell>
          <cell r="B35" t="str">
            <v>White Hot</v>
          </cell>
          <cell r="C35" t="str">
            <v>D Smith</v>
          </cell>
          <cell r="D35">
            <v>0.93</v>
          </cell>
          <cell r="E35" t="e">
            <v>#N/A</v>
          </cell>
          <cell r="F35">
            <v>0.93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155</v>
          </cell>
          <cell r="B36" t="str">
            <v>Spooky</v>
          </cell>
          <cell r="C36" t="str">
            <v>P Croft</v>
          </cell>
          <cell r="D36">
            <v>0.89</v>
          </cell>
          <cell r="E36" t="e">
            <v>#N/A</v>
          </cell>
          <cell r="F36">
            <v>0.89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170</v>
          </cell>
          <cell r="B37" t="str">
            <v>Coriana II</v>
          </cell>
          <cell r="C37" t="str">
            <v>R Proko</v>
          </cell>
          <cell r="D37">
            <v>0.87</v>
          </cell>
          <cell r="E37" t="e">
            <v>#N/A</v>
          </cell>
          <cell r="F37">
            <v>0.87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176</v>
          </cell>
          <cell r="B38" t="str">
            <v>Faraway</v>
          </cell>
          <cell r="C38" t="str">
            <v>J Boraston</v>
          </cell>
          <cell r="D38">
            <v>0.87</v>
          </cell>
          <cell r="E38" t="e">
            <v>#N/A</v>
          </cell>
          <cell r="F38">
            <v>0.87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177</v>
          </cell>
          <cell r="B39" t="str">
            <v>Mirage</v>
          </cell>
          <cell r="C39" t="str">
            <v>B Jesson</v>
          </cell>
          <cell r="D39">
            <v>0.94</v>
          </cell>
          <cell r="E39" t="e">
            <v>#N/A</v>
          </cell>
          <cell r="F39">
            <v>0.94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178</v>
          </cell>
          <cell r="B40" t="str">
            <v>Sirocco</v>
          </cell>
          <cell r="C40" t="str">
            <v>B Elliot</v>
          </cell>
          <cell r="D40">
            <v>0.88</v>
          </cell>
          <cell r="E40" t="e">
            <v>#N/A</v>
          </cell>
          <cell r="F40">
            <v>0.88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179</v>
          </cell>
          <cell r="B41" t="str">
            <v>Geisha</v>
          </cell>
          <cell r="C41" t="str">
            <v>C Sellars</v>
          </cell>
          <cell r="D41">
            <v>0.89</v>
          </cell>
          <cell r="E41" t="e">
            <v>#N/A</v>
          </cell>
          <cell r="F41">
            <v>0.89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180</v>
          </cell>
          <cell r="B42" t="str">
            <v>Viking</v>
          </cell>
          <cell r="C42" t="str">
            <v>K McDonald</v>
          </cell>
          <cell r="D42">
            <v>0.88</v>
          </cell>
          <cell r="E42" t="e">
            <v>#N/A</v>
          </cell>
          <cell r="F42">
            <v>0.9</v>
          </cell>
          <cell r="G42">
            <v>0</v>
          </cell>
          <cell r="H42">
            <v>-1.5930980187950684E-2</v>
          </cell>
          <cell r="I42">
            <v>-2.0000000000000018E-2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181</v>
          </cell>
          <cell r="B43" t="str">
            <v>Runaway</v>
          </cell>
          <cell r="C43" t="str">
            <v>S Maynard</v>
          </cell>
          <cell r="D43">
            <v>0.89</v>
          </cell>
          <cell r="E43" t="e">
            <v>#N/A</v>
          </cell>
          <cell r="F43">
            <v>0.89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191</v>
          </cell>
          <cell r="B44" t="str">
            <v>Stoic</v>
          </cell>
          <cell r="C44" t="str">
            <v>A Adams</v>
          </cell>
          <cell r="D44">
            <v>0.87</v>
          </cell>
          <cell r="E44" t="e">
            <v>#N/A</v>
          </cell>
          <cell r="F44">
            <v>0.87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192</v>
          </cell>
          <cell r="B45" t="str">
            <v>Solo</v>
          </cell>
          <cell r="C45" t="str">
            <v>R Mackey</v>
          </cell>
          <cell r="D45">
            <v>0.88</v>
          </cell>
          <cell r="E45" t="e">
            <v>#N/A</v>
          </cell>
          <cell r="F45">
            <v>0.88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194</v>
          </cell>
          <cell r="B46" t="str">
            <v>Karyn</v>
          </cell>
          <cell r="C46" t="str">
            <v>Andrew</v>
          </cell>
          <cell r="D46">
            <v>0.86</v>
          </cell>
          <cell r="E46">
            <v>0.82432004224980271</v>
          </cell>
          <cell r="F46">
            <v>0.86</v>
          </cell>
          <cell r="G46">
            <v>-7.9565672230960116E-3</v>
          </cell>
          <cell r="H46">
            <v>-7.9565672230959578E-3</v>
          </cell>
          <cell r="I46">
            <v>0</v>
          </cell>
          <cell r="J46">
            <v>-3.5679957750197281E-3</v>
          </cell>
          <cell r="K46">
            <v>0</v>
          </cell>
          <cell r="L46">
            <v>0</v>
          </cell>
          <cell r="M46">
            <v>-3.5679957750197281E-3</v>
          </cell>
          <cell r="N46">
            <v>-7.2026143790849713E-3</v>
          </cell>
          <cell r="O46">
            <v>2.5259584664536817E-3</v>
          </cell>
        </row>
        <row r="47">
          <cell r="A47">
            <v>209</v>
          </cell>
          <cell r="B47" t="str">
            <v>Born Free</v>
          </cell>
          <cell r="C47" t="str">
            <v>J Quealy</v>
          </cell>
          <cell r="D47">
            <v>0.86</v>
          </cell>
          <cell r="E47" t="e">
            <v>#N/A</v>
          </cell>
          <cell r="F47">
            <v>0.86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216</v>
          </cell>
          <cell r="B48" t="str">
            <v>Phantom</v>
          </cell>
          <cell r="C48" t="str">
            <v>J Doidge</v>
          </cell>
          <cell r="D48">
            <v>0.89</v>
          </cell>
          <cell r="E48" t="e">
            <v>#N/A</v>
          </cell>
          <cell r="F48">
            <v>0.89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217</v>
          </cell>
          <cell r="B49" t="str">
            <v>Zoom</v>
          </cell>
          <cell r="C49" t="str">
            <v>H Hille</v>
          </cell>
          <cell r="D49">
            <v>0.88</v>
          </cell>
          <cell r="E49">
            <v>0.87125313982696106</v>
          </cell>
          <cell r="F49">
            <v>0.91</v>
          </cell>
          <cell r="G49">
            <v>2.5259170817107934E-3</v>
          </cell>
          <cell r="H49">
            <v>-2.7474082918289178E-2</v>
          </cell>
          <cell r="I49">
            <v>-3.0000000000000027E-2</v>
          </cell>
          <cell r="J49">
            <v>-8.7468601730389395E-4</v>
          </cell>
          <cell r="K49">
            <v>-1.0606877950101068E-3</v>
          </cell>
          <cell r="L49">
            <v>-8.1145584725539346E-5</v>
          </cell>
          <cell r="M49">
            <v>-8.7468601730389395E-4</v>
          </cell>
          <cell r="N49">
            <v>-2.3404175988068657E-3</v>
          </cell>
          <cell r="O49">
            <v>-8.2650056625141466E-3</v>
          </cell>
        </row>
        <row r="50">
          <cell r="A50">
            <v>238</v>
          </cell>
          <cell r="B50" t="str">
            <v>Pooh Stick</v>
          </cell>
          <cell r="C50" t="str">
            <v>J Park</v>
          </cell>
          <cell r="D50">
            <v>0.93</v>
          </cell>
          <cell r="E50" t="e">
            <v>#N/A</v>
          </cell>
          <cell r="F50">
            <v>0.93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252</v>
          </cell>
          <cell r="B51" t="str">
            <v>Twilight</v>
          </cell>
          <cell r="C51" t="str">
            <v>T Kite</v>
          </cell>
          <cell r="D51">
            <v>0.88</v>
          </cell>
          <cell r="E51">
            <v>0.85949889867841456</v>
          </cell>
          <cell r="F51">
            <v>0.89</v>
          </cell>
          <cell r="G51">
            <v>-3.9144718535647494E-3</v>
          </cell>
          <cell r="H51">
            <v>-1.3914471853564727E-2</v>
          </cell>
          <cell r="I51">
            <v>-1.0000000000000009E-2</v>
          </cell>
          <cell r="J51">
            <v>-2.0501101321585449E-3</v>
          </cell>
          <cell r="K51">
            <v>1.7346938775509636E-3</v>
          </cell>
          <cell r="L51">
            <v>3.2397094430992816E-3</v>
          </cell>
          <cell r="M51">
            <v>-2.0501101321585449E-3</v>
          </cell>
          <cell r="N51">
            <v>2.7037037037037082E-3</v>
          </cell>
          <cell r="O51">
            <v>0</v>
          </cell>
        </row>
        <row r="52">
          <cell r="A52">
            <v>254</v>
          </cell>
          <cell r="B52" t="str">
            <v>Wave Dancer</v>
          </cell>
          <cell r="C52" t="str">
            <v>R Ineson</v>
          </cell>
          <cell r="D52">
            <v>0.92</v>
          </cell>
          <cell r="E52">
            <v>0.90379270411117485</v>
          </cell>
          <cell r="F52">
            <v>0.93</v>
          </cell>
          <cell r="G52">
            <v>-4.798118796273787E-3</v>
          </cell>
          <cell r="H52">
            <v>-1.4798118796273818E-2</v>
          </cell>
          <cell r="I52">
            <v>-1.0000000000000009E-2</v>
          </cell>
          <cell r="J52">
            <v>-1.6207295888825191E-3</v>
          </cell>
          <cell r="K52">
            <v>-1.4871355060034675E-3</v>
          </cell>
          <cell r="L52">
            <v>-7.6029055690072242E-4</v>
          </cell>
          <cell r="M52">
            <v>-1.6207295888825191E-3</v>
          </cell>
          <cell r="N52">
            <v>-5.1264099572151389E-4</v>
          </cell>
          <cell r="O52">
            <v>-1.2991631799163185E-3</v>
          </cell>
        </row>
        <row r="53">
          <cell r="A53">
            <v>256</v>
          </cell>
          <cell r="B53" t="str">
            <v>Front Runner</v>
          </cell>
          <cell r="C53" t="str">
            <v>D Le Page</v>
          </cell>
          <cell r="D53">
            <v>0.92</v>
          </cell>
          <cell r="E53">
            <v>0.90326967592592566</v>
          </cell>
          <cell r="F53">
            <v>0.94</v>
          </cell>
          <cell r="G53">
            <v>3.3989437093129293E-3</v>
          </cell>
          <cell r="H53">
            <v>-1.6601056290686998E-2</v>
          </cell>
          <cell r="I53">
            <v>-1.9999999999999907E-2</v>
          </cell>
          <cell r="J53">
            <v>-1.6730324074074377E-3</v>
          </cell>
          <cell r="K53">
            <v>-2.4557309540152229E-3</v>
          </cell>
          <cell r="L53">
            <v>6.1728395061733113E-5</v>
          </cell>
          <cell r="M53">
            <v>-1.6730324074074377E-3</v>
          </cell>
          <cell r="N53">
            <v>-9.6987480438184284E-4</v>
          </cell>
          <cell r="O53">
            <v>1.7535667963683667E-3</v>
          </cell>
        </row>
        <row r="54">
          <cell r="A54">
            <v>260</v>
          </cell>
          <cell r="B54" t="str">
            <v>Mi Mistress</v>
          </cell>
          <cell r="C54" t="str">
            <v>R Ineson</v>
          </cell>
          <cell r="D54">
            <v>0.92</v>
          </cell>
          <cell r="E54" t="e">
            <v>#N/A</v>
          </cell>
          <cell r="F54">
            <v>0.92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301</v>
          </cell>
          <cell r="B55" t="str">
            <v>Vave</v>
          </cell>
          <cell r="C55" t="str">
            <v>T Riley</v>
          </cell>
          <cell r="D55">
            <v>0.88</v>
          </cell>
          <cell r="E55" t="e">
            <v>#N/A</v>
          </cell>
          <cell r="F55">
            <v>0.88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307</v>
          </cell>
          <cell r="B56" t="str">
            <v>Zephere</v>
          </cell>
          <cell r="C56" t="str">
            <v>K Bridges</v>
          </cell>
          <cell r="D56">
            <v>0.86</v>
          </cell>
          <cell r="E56" t="e">
            <v>#N/A</v>
          </cell>
          <cell r="F56">
            <v>0.86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314</v>
          </cell>
          <cell r="B57" t="str">
            <v>Chortle</v>
          </cell>
          <cell r="C57" t="str">
            <v>G McKenzie</v>
          </cell>
          <cell r="D57">
            <v>0.94</v>
          </cell>
          <cell r="E57" t="e">
            <v>#N/A</v>
          </cell>
          <cell r="F57">
            <v>0.95</v>
          </cell>
          <cell r="G57">
            <v>0</v>
          </cell>
          <cell r="H57">
            <v>-1.0165886609864838E-2</v>
          </cell>
          <cell r="I57">
            <v>-1.0000000000000009E-2</v>
          </cell>
          <cell r="J57">
            <v>0</v>
          </cell>
          <cell r="K57">
            <v>-1.1102230246251566E-17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316</v>
          </cell>
          <cell r="B58" t="str">
            <v>Red Hot Prawn</v>
          </cell>
          <cell r="C58" t="str">
            <v>T Ornsby</v>
          </cell>
          <cell r="D58">
            <v>0.94</v>
          </cell>
          <cell r="E58" t="e">
            <v>#N/A</v>
          </cell>
          <cell r="F58">
            <v>0.94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317</v>
          </cell>
          <cell r="B59" t="str">
            <v>Cairnbrae Flyer</v>
          </cell>
          <cell r="C59" t="str">
            <v>M Hay</v>
          </cell>
          <cell r="D59">
            <v>0.9</v>
          </cell>
          <cell r="E59">
            <v>0.8996253602305484</v>
          </cell>
          <cell r="F59">
            <v>0.9</v>
          </cell>
          <cell r="G59">
            <v>3.5767225728224883E-3</v>
          </cell>
          <cell r="H59">
            <v>3.5767225728225325E-3</v>
          </cell>
          <cell r="I59">
            <v>0</v>
          </cell>
          <cell r="J59">
            <v>-3.7463976945162351E-5</v>
          </cell>
          <cell r="K59">
            <v>1.1065573770491777E-3</v>
          </cell>
          <cell r="L59">
            <v>1.6112224448897707E-3</v>
          </cell>
          <cell r="M59">
            <v>-3.7463976945162351E-5</v>
          </cell>
          <cell r="N59">
            <v>8.9640672782874691E-4</v>
          </cell>
          <cell r="O59">
            <v>0</v>
          </cell>
        </row>
        <row r="60">
          <cell r="A60">
            <v>318</v>
          </cell>
          <cell r="B60" t="str">
            <v>Saunter</v>
          </cell>
          <cell r="C60" t="str">
            <v>T Park</v>
          </cell>
          <cell r="D60">
            <v>0.9</v>
          </cell>
          <cell r="E60">
            <v>0.8683449235048678</v>
          </cell>
          <cell r="F60">
            <v>0.9</v>
          </cell>
          <cell r="G60">
            <v>-4.5056346023394367E-3</v>
          </cell>
          <cell r="H60">
            <v>-4.5056346023394037E-3</v>
          </cell>
          <cell r="I60">
            <v>0</v>
          </cell>
          <cell r="J60">
            <v>-3.165507649513222E-3</v>
          </cell>
          <cell r="K60">
            <v>0</v>
          </cell>
          <cell r="L60">
            <v>0</v>
          </cell>
          <cell r="M60">
            <v>-3.165507649513222E-3</v>
          </cell>
          <cell r="N60">
            <v>1.3152841781874037E-3</v>
          </cell>
          <cell r="O60">
            <v>-3.0297619047618962E-3</v>
          </cell>
        </row>
        <row r="61">
          <cell r="A61">
            <v>319</v>
          </cell>
          <cell r="B61" t="str">
            <v>Shogun</v>
          </cell>
          <cell r="C61" t="str">
            <v>G Hutt</v>
          </cell>
          <cell r="D61">
            <v>0.86</v>
          </cell>
          <cell r="E61" t="e">
            <v>#N/A</v>
          </cell>
          <cell r="F61">
            <v>0.86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320</v>
          </cell>
          <cell r="B62" t="str">
            <v>William Tell</v>
          </cell>
          <cell r="C62" t="str">
            <v>K Dawson</v>
          </cell>
          <cell r="D62">
            <v>0.86</v>
          </cell>
          <cell r="E62" t="e">
            <v>#N/A</v>
          </cell>
          <cell r="F62">
            <v>0.85</v>
          </cell>
          <cell r="G62">
            <v>0</v>
          </cell>
          <cell r="H62">
            <v>4.6496907325914057E-3</v>
          </cell>
          <cell r="I62">
            <v>1.0000000000000009E-2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320a</v>
          </cell>
          <cell r="B63" t="str">
            <v>William Tell</v>
          </cell>
          <cell r="C63" t="str">
            <v>N James</v>
          </cell>
          <cell r="D63">
            <v>0.92</v>
          </cell>
          <cell r="E63" t="e">
            <v>#N/A</v>
          </cell>
          <cell r="F63">
            <v>0.92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321</v>
          </cell>
          <cell r="B64" t="str">
            <v>Alcyone</v>
          </cell>
          <cell r="C64" t="str">
            <v>P Drummond</v>
          </cell>
          <cell r="D64">
            <v>0.85</v>
          </cell>
          <cell r="E64" t="e">
            <v>#N/A</v>
          </cell>
          <cell r="F64">
            <v>0.85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322</v>
          </cell>
          <cell r="B65" t="str">
            <v>Victoria</v>
          </cell>
          <cell r="C65" t="str">
            <v>P Stokell</v>
          </cell>
          <cell r="D65">
            <v>0.86</v>
          </cell>
          <cell r="E65" t="e">
            <v>#N/A</v>
          </cell>
          <cell r="F65">
            <v>0.86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323</v>
          </cell>
          <cell r="B66" t="str">
            <v>Exception</v>
          </cell>
          <cell r="C66" t="str">
            <v>R Wenham</v>
          </cell>
          <cell r="D66">
            <v>0.89</v>
          </cell>
          <cell r="E66" t="e">
            <v>#N/A</v>
          </cell>
          <cell r="F66">
            <v>0.89</v>
          </cell>
          <cell r="G66">
            <v>0</v>
          </cell>
          <cell r="H66">
            <v>-4.5267597532263953E-3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-1.1529162248144209E-2</v>
          </cell>
        </row>
        <row r="67">
          <cell r="A67">
            <v>324</v>
          </cell>
          <cell r="B67" t="str">
            <v>Bonnie</v>
          </cell>
          <cell r="C67" t="str">
            <v>G Hore</v>
          </cell>
          <cell r="D67">
            <v>0.87</v>
          </cell>
          <cell r="E67">
            <v>0</v>
          </cell>
          <cell r="F67">
            <v>0.87</v>
          </cell>
          <cell r="G67">
            <v>-1.3093711869091029E-3</v>
          </cell>
          <cell r="H67">
            <v>-1.3093711869091151E-3</v>
          </cell>
          <cell r="I67">
            <v>0</v>
          </cell>
          <cell r="J67">
            <v>0</v>
          </cell>
          <cell r="K67">
            <v>4.2000000000000258E-3</v>
          </cell>
          <cell r="L67">
            <v>3.2012628255722155E-3</v>
          </cell>
          <cell r="M67">
            <v>0</v>
          </cell>
          <cell r="N67">
            <v>-3.8577745025790704E-4</v>
          </cell>
          <cell r="O67">
            <v>0</v>
          </cell>
        </row>
        <row r="68">
          <cell r="A68">
            <v>326</v>
          </cell>
          <cell r="B68" t="str">
            <v>Tracker</v>
          </cell>
          <cell r="C68" t="str">
            <v>T Park</v>
          </cell>
          <cell r="D68">
            <v>0.89</v>
          </cell>
          <cell r="E68" t="e">
            <v>#N/A</v>
          </cell>
          <cell r="F68">
            <v>0.89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327</v>
          </cell>
          <cell r="B69" t="str">
            <v>Saucy Susan</v>
          </cell>
          <cell r="C69" t="str">
            <v>K Dawson</v>
          </cell>
          <cell r="D69">
            <v>0.88</v>
          </cell>
          <cell r="E69" t="e">
            <v>#N/A</v>
          </cell>
          <cell r="F69">
            <v>0.89</v>
          </cell>
          <cell r="G69">
            <v>0</v>
          </cell>
          <cell r="H69">
            <v>-1.2005468729169723E-2</v>
          </cell>
          <cell r="I69">
            <v>-1.0000000000000009E-2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330</v>
          </cell>
          <cell r="B70" t="str">
            <v>Kiwi Monogams</v>
          </cell>
          <cell r="C70" t="str">
            <v>B White</v>
          </cell>
          <cell r="D70">
            <v>0.9</v>
          </cell>
          <cell r="E70">
            <v>0.86713888888888901</v>
          </cell>
          <cell r="F70">
            <v>0.9</v>
          </cell>
          <cell r="G70">
            <v>-9.5110899180810282E-3</v>
          </cell>
          <cell r="H70">
            <v>-9.5110899180809831E-3</v>
          </cell>
          <cell r="I70">
            <v>0</v>
          </cell>
          <cell r="J70">
            <v>-3.2861111111111008E-3</v>
          </cell>
          <cell r="K70">
            <v>9.202453987729787E-4</v>
          </cell>
          <cell r="L70">
            <v>7.3838824930527736E-4</v>
          </cell>
          <cell r="M70">
            <v>-3.2861111111111008E-3</v>
          </cell>
          <cell r="N70">
            <v>7.0075757575760461E-5</v>
          </cell>
          <cell r="O70">
            <v>-9.8090982940697287E-4</v>
          </cell>
        </row>
        <row r="71">
          <cell r="A71">
            <v>331</v>
          </cell>
          <cell r="B71" t="str">
            <v>Bil</v>
          </cell>
          <cell r="C71" t="str">
            <v>D Smith</v>
          </cell>
          <cell r="D71">
            <v>0.94</v>
          </cell>
          <cell r="E71">
            <v>0.95</v>
          </cell>
          <cell r="F71">
            <v>0.95</v>
          </cell>
          <cell r="G71">
            <v>-4.8500962446607065E-4</v>
          </cell>
          <cell r="H71">
            <v>-1.0485009624466069E-2</v>
          </cell>
          <cell r="I71">
            <v>-1.0000000000000009E-2</v>
          </cell>
          <cell r="J71">
            <v>1.0000000000000009E-3</v>
          </cell>
          <cell r="K71">
            <v>1.547231270358207E-3</v>
          </cell>
          <cell r="L71">
            <v>-4.1534181240063476E-3</v>
          </cell>
          <cell r="M71">
            <v>1.0000000000000009E-3</v>
          </cell>
          <cell r="N71">
            <v>0</v>
          </cell>
          <cell r="O71">
            <v>1.1102230246251566E-17</v>
          </cell>
        </row>
        <row r="72">
          <cell r="A72">
            <v>521</v>
          </cell>
          <cell r="B72" t="str">
            <v>Mistress Overdone</v>
          </cell>
          <cell r="C72" t="str">
            <v>R Mackay</v>
          </cell>
          <cell r="D72">
            <v>0.89</v>
          </cell>
          <cell r="E72">
            <v>0.85713893465129132</v>
          </cell>
          <cell r="F72">
            <v>0.9</v>
          </cell>
          <cell r="G72">
            <v>-7.2839347497828388E-3</v>
          </cell>
          <cell r="H72">
            <v>-1.7283934749782882E-2</v>
          </cell>
          <cell r="I72">
            <v>-1.0000000000000009E-2</v>
          </cell>
          <cell r="J72">
            <v>-3.2861065348708698E-3</v>
          </cell>
          <cell r="K72">
            <v>0</v>
          </cell>
          <cell r="L72">
            <v>0</v>
          </cell>
          <cell r="M72">
            <v>-3.2861065348708698E-3</v>
          </cell>
          <cell r="N72">
            <v>-7.0034904013961622E-3</v>
          </cell>
          <cell r="O72">
            <v>-2.2363420427553462E-3</v>
          </cell>
        </row>
        <row r="73">
          <cell r="G73"/>
        </row>
        <row r="74">
          <cell r="G74"/>
        </row>
        <row r="75">
          <cell r="G75"/>
        </row>
        <row r="76">
          <cell r="G76"/>
        </row>
        <row r="77">
          <cell r="G77"/>
        </row>
        <row r="78">
          <cell r="G78"/>
        </row>
        <row r="79">
          <cell r="G79"/>
        </row>
        <row r="80">
          <cell r="G80"/>
        </row>
        <row r="81">
          <cell r="G81"/>
        </row>
        <row r="82">
          <cell r="G82"/>
        </row>
        <row r="83">
          <cell r="G83"/>
        </row>
        <row r="84">
          <cell r="G84"/>
        </row>
        <row r="85">
          <cell r="G85"/>
        </row>
        <row r="86">
          <cell r="G86"/>
        </row>
        <row r="87">
          <cell r="G87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activeCell="E1" sqref="E1"/>
    </sheetView>
  </sheetViews>
  <sheetFormatPr defaultRowHeight="12.75" x14ac:dyDescent="0.2"/>
  <cols>
    <col min="2" max="2" width="14.28515625" bestFit="1" customWidth="1"/>
    <col min="3" max="3" width="11.28515625" bestFit="1" customWidth="1"/>
    <col min="4" max="4" width="11.42578125" bestFit="1" customWidth="1"/>
    <col min="6" max="6" width="9.5703125" customWidth="1"/>
    <col min="7" max="7" width="9.85546875" customWidth="1"/>
    <col min="8" max="8" width="6.42578125" bestFit="1" customWidth="1"/>
    <col min="9" max="9" width="8.140625" style="26" customWidth="1"/>
    <col min="10" max="10" width="11" style="27" hidden="1" customWidth="1"/>
    <col min="11" max="12" width="11" hidden="1" customWidth="1"/>
    <col min="13" max="13" width="4.28515625" customWidth="1"/>
    <col min="16" max="16" width="17" customWidth="1"/>
    <col min="19" max="19" width="10.140625" bestFit="1" customWidth="1"/>
  </cols>
  <sheetData>
    <row r="1" spans="1:26" ht="18" x14ac:dyDescent="0.25">
      <c r="A1" s="1" t="s">
        <v>6</v>
      </c>
      <c r="D1" s="2"/>
      <c r="E1" s="3"/>
      <c r="F1" s="4"/>
      <c r="G1" s="3"/>
      <c r="H1" s="17"/>
      <c r="I1" s="17"/>
      <c r="J1" s="22"/>
      <c r="K1" s="12"/>
    </row>
    <row r="2" spans="1:26" x14ac:dyDescent="0.2">
      <c r="A2" s="5"/>
      <c r="D2" s="15">
        <v>0.60625000000000007</v>
      </c>
      <c r="E2" s="3"/>
      <c r="F2" s="4"/>
      <c r="G2" s="3"/>
      <c r="H2" s="17"/>
      <c r="I2" s="17"/>
      <c r="J2" s="22"/>
      <c r="K2" s="12"/>
    </row>
    <row r="3" spans="1:26" ht="26.25" x14ac:dyDescent="0.25">
      <c r="A3" s="14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14</v>
      </c>
      <c r="I3" s="25" t="s">
        <v>13</v>
      </c>
      <c r="J3" s="24" t="s">
        <v>7</v>
      </c>
      <c r="K3" s="13" t="s">
        <v>8</v>
      </c>
      <c r="N3" s="69"/>
      <c r="O3" s="69"/>
      <c r="P3" s="70"/>
      <c r="Q3" s="69"/>
      <c r="U3" s="69"/>
      <c r="V3" s="70"/>
      <c r="W3" s="69"/>
      <c r="X3" s="69"/>
      <c r="Y3" s="69"/>
    </row>
    <row r="4" spans="1:26" ht="15" x14ac:dyDescent="0.2">
      <c r="D4" s="2"/>
      <c r="E4" s="3"/>
      <c r="F4" s="4"/>
      <c r="G4" s="3"/>
      <c r="H4" s="17"/>
      <c r="I4" s="17"/>
      <c r="J4" s="22"/>
      <c r="K4" s="12"/>
      <c r="L4" s="16"/>
      <c r="N4" s="71"/>
      <c r="O4" s="72"/>
      <c r="P4" s="72"/>
      <c r="Q4" s="72"/>
      <c r="R4" s="72"/>
      <c r="S4" s="76"/>
      <c r="T4" s="71"/>
      <c r="U4" s="71"/>
      <c r="V4" s="72"/>
      <c r="W4" s="72"/>
      <c r="X4" s="72"/>
      <c r="Y4" s="72"/>
      <c r="Z4" s="72"/>
    </row>
    <row r="5" spans="1:26" ht="12.75" customHeight="1" x14ac:dyDescent="0.2">
      <c r="A5" s="5">
        <v>331</v>
      </c>
      <c r="B5" t="str">
        <f>VLOOKUP($A5,[1]Sheet1!$A$3:$D$93,2,FALSE)</f>
        <v>Bil</v>
      </c>
      <c r="C5" t="str">
        <f>VLOOKUP($A5,[1]Sheet1!$A$3:$D$93,3,FALSE)</f>
        <v>D Smith</v>
      </c>
      <c r="D5" s="2">
        <v>0.63591435185185186</v>
      </c>
      <c r="E5" s="3">
        <f t="shared" ref="E5:E21" si="0">(+D5-$D$2)*24*60</f>
        <v>42.716666666666576</v>
      </c>
      <c r="F5" s="11">
        <v>0.94</v>
      </c>
      <c r="G5" s="3">
        <f>+F5*E5</f>
        <v>40.153666666666581</v>
      </c>
      <c r="H5" s="17">
        <f>RANK(G5,$G$5:$G$31,1)</f>
        <v>3</v>
      </c>
      <c r="I5" s="17">
        <f>RANK(E5,$E$5:$E$31,1)</f>
        <v>1</v>
      </c>
      <c r="J5" s="22">
        <f t="shared" ref="J5" si="1">+$G$5/E5</f>
        <v>0.94</v>
      </c>
      <c r="K5" s="12">
        <f>(+J5-VLOOKUP($A5,[1]Sheet1!$A$3:$O$93,6,FALSE))*0.1</f>
        <v>0</v>
      </c>
      <c r="N5" s="73"/>
      <c r="O5" s="86"/>
      <c r="P5" s="86"/>
      <c r="Q5" s="86"/>
      <c r="R5" s="86"/>
      <c r="S5" s="77"/>
      <c r="T5" s="69"/>
      <c r="U5" s="73"/>
      <c r="V5" s="73"/>
      <c r="W5" s="73"/>
      <c r="X5" s="73"/>
      <c r="Y5" s="73"/>
      <c r="Z5" s="73"/>
    </row>
    <row r="6" spans="1:26" ht="12.75" customHeight="1" x14ac:dyDescent="0.2">
      <c r="A6" s="5">
        <v>314</v>
      </c>
      <c r="B6" t="str">
        <f>VLOOKUP($A6,[1]Sheet1!$A$3:$D$93,2,FALSE)</f>
        <v>Chortle</v>
      </c>
      <c r="C6" t="str">
        <f>VLOOKUP($A6,[1]Sheet1!$A$3:$D$93,3,FALSE)</f>
        <v>G McKenzie</v>
      </c>
      <c r="D6" s="2">
        <v>0.63627314814814817</v>
      </c>
      <c r="E6" s="3">
        <f t="shared" si="0"/>
        <v>43.23333333333327</v>
      </c>
      <c r="F6" s="11">
        <v>0.94</v>
      </c>
      <c r="G6" s="3">
        <f t="shared" ref="G6:G17" si="2">+F6*E6</f>
        <v>40.639333333333269</v>
      </c>
      <c r="H6" s="17">
        <f t="shared" ref="H6:H17" si="3">RANK(G6,$G$5:$G$31,1)</f>
        <v>5</v>
      </c>
      <c r="I6" s="17">
        <f t="shared" ref="I6:I17" si="4">RANK(E6,$E$5:$E$31,1)</f>
        <v>2</v>
      </c>
      <c r="J6" s="22">
        <f t="shared" ref="J6:J17" si="5">+$G$5/E6</f>
        <v>0.92876638396299094</v>
      </c>
      <c r="K6" s="12">
        <f>(+J6-VLOOKUP($A6,[1]Sheet1!$A$3:$O$93,6,FALSE))*0.1</f>
        <v>-1.1233616037009009E-3</v>
      </c>
      <c r="N6" s="73"/>
      <c r="O6" s="86"/>
      <c r="P6" s="86"/>
      <c r="Q6" s="86"/>
      <c r="R6" s="86"/>
      <c r="S6" s="77"/>
      <c r="T6" s="69"/>
      <c r="U6" s="73"/>
      <c r="V6" s="73"/>
      <c r="W6" s="73"/>
      <c r="X6" s="73"/>
      <c r="Y6" s="73"/>
      <c r="Z6" s="73"/>
    </row>
    <row r="7" spans="1:26" ht="12.75" customHeight="1" x14ac:dyDescent="0.2">
      <c r="A7" s="5">
        <v>185</v>
      </c>
      <c r="B7" t="str">
        <f>VLOOKUP($A7,[1]Sheet1!$A$3:$D$93,2,FALSE)</f>
        <v>Ben</v>
      </c>
      <c r="C7" t="str">
        <f>VLOOKUP($A7,[1]Sheet1!$A$3:$D$93,3,FALSE)</f>
        <v>H Hillle</v>
      </c>
      <c r="D7" s="2">
        <v>0.63765046296296302</v>
      </c>
      <c r="E7" s="3">
        <f t="shared" si="0"/>
        <v>45.216666666666647</v>
      </c>
      <c r="F7" s="11">
        <v>0.92</v>
      </c>
      <c r="G7" s="3">
        <f t="shared" si="2"/>
        <v>41.59933333333332</v>
      </c>
      <c r="H7" s="17">
        <f t="shared" si="3"/>
        <v>9</v>
      </c>
      <c r="I7" s="17">
        <f t="shared" si="4"/>
        <v>3</v>
      </c>
      <c r="J7" s="22">
        <f t="shared" si="5"/>
        <v>0.88802801326944192</v>
      </c>
      <c r="K7" s="12">
        <f>(+J7-VLOOKUP($A7,[1]Sheet1!$A$3:$O$93,6,FALSE))*0.1</f>
        <v>-3.1971986730558125E-3</v>
      </c>
      <c r="N7" s="73"/>
      <c r="O7" s="86"/>
      <c r="P7" s="86"/>
      <c r="Q7" s="86"/>
      <c r="R7" s="86"/>
      <c r="S7" s="77"/>
      <c r="T7" s="69"/>
      <c r="U7" s="73"/>
      <c r="V7" s="73"/>
      <c r="W7" s="73"/>
      <c r="X7" s="73"/>
      <c r="Y7" s="73"/>
      <c r="Z7" s="73"/>
    </row>
    <row r="8" spans="1:26" ht="12.75" customHeight="1" x14ac:dyDescent="0.2">
      <c r="A8" s="5">
        <v>322</v>
      </c>
      <c r="B8" t="str">
        <f>VLOOKUP($A8,[1]Sheet1!$A$3:$D$93,2,FALSE)</f>
        <v>Victoria</v>
      </c>
      <c r="C8" t="str">
        <f>VLOOKUP($A8,[1]Sheet1!$A$3:$D$93,3,FALSE)</f>
        <v>P Stokell</v>
      </c>
      <c r="D8" s="2">
        <v>0.63788194444444446</v>
      </c>
      <c r="E8" s="3">
        <f t="shared" si="0"/>
        <v>45.549999999999926</v>
      </c>
      <c r="F8" s="11">
        <v>0.88</v>
      </c>
      <c r="G8" s="3">
        <f t="shared" si="2"/>
        <v>40.083999999999932</v>
      </c>
      <c r="H8" s="17">
        <f t="shared" si="3"/>
        <v>1</v>
      </c>
      <c r="I8" s="17">
        <f t="shared" si="4"/>
        <v>4</v>
      </c>
      <c r="J8" s="22">
        <f t="shared" si="5"/>
        <v>0.88152945481156197</v>
      </c>
      <c r="K8" s="12">
        <f>(+J8-VLOOKUP($A8,[1]Sheet1!$A$3:$O$93,6,FALSE))*0.1</f>
        <v>1.52945481156197E-4</v>
      </c>
      <c r="N8" s="73"/>
      <c r="O8" s="86"/>
      <c r="P8" s="86"/>
      <c r="Q8" s="86"/>
      <c r="R8" s="86"/>
      <c r="S8" s="77"/>
      <c r="T8" s="69"/>
      <c r="U8" s="73"/>
      <c r="V8" s="73"/>
      <c r="W8" s="73"/>
      <c r="X8" s="73"/>
      <c r="Y8" s="73"/>
      <c r="Z8" s="73"/>
    </row>
    <row r="9" spans="1:26" ht="12.75" customHeight="1" x14ac:dyDescent="0.2">
      <c r="A9" s="5">
        <v>256</v>
      </c>
      <c r="B9" t="str">
        <f>VLOOKUP($A9,[1]Sheet1!$A$3:$D$93,2,FALSE)</f>
        <v>Front Runner</v>
      </c>
      <c r="C9" t="str">
        <f>VLOOKUP($A9,[1]Sheet1!$A$3:$D$93,3,FALSE)</f>
        <v>D Le Page</v>
      </c>
      <c r="D9" s="2">
        <v>0.63792824074074073</v>
      </c>
      <c r="E9" s="3">
        <f t="shared" si="0"/>
        <v>45.616666666666546</v>
      </c>
      <c r="F9" s="11">
        <v>0.92</v>
      </c>
      <c r="G9" s="3">
        <f t="shared" si="2"/>
        <v>41.967333333333222</v>
      </c>
      <c r="H9" s="17">
        <f t="shared" si="3"/>
        <v>10</v>
      </c>
      <c r="I9" s="17">
        <f t="shared" si="4"/>
        <v>5</v>
      </c>
      <c r="J9" s="22">
        <f t="shared" si="5"/>
        <v>0.88024113993423503</v>
      </c>
      <c r="K9" s="12">
        <f>(+J9-VLOOKUP($A9,[1]Sheet1!$A$3:$O$93,6,FALSE))*0.1</f>
        <v>-3.9758860065765012E-3</v>
      </c>
      <c r="N9" s="73"/>
      <c r="O9" s="86"/>
      <c r="P9" s="86"/>
      <c r="Q9" s="86"/>
      <c r="R9" s="86"/>
      <c r="S9" s="77"/>
      <c r="T9" s="69"/>
      <c r="U9" s="73"/>
      <c r="V9" s="73"/>
      <c r="W9" s="73"/>
      <c r="X9" s="73"/>
      <c r="Y9" s="73"/>
      <c r="Z9" s="73"/>
    </row>
    <row r="10" spans="1:26" ht="12.75" customHeight="1" x14ac:dyDescent="0.2">
      <c r="A10" s="5">
        <v>327</v>
      </c>
      <c r="B10" t="str">
        <f>VLOOKUP($A10,[1]Sheet1!$A$3:$D$93,2,FALSE)</f>
        <v>Saucy Susan</v>
      </c>
      <c r="C10" t="str">
        <f>VLOOKUP($A10,[1]Sheet1!$A$3:$D$93,3,FALSE)</f>
        <v>K Dawson</v>
      </c>
      <c r="D10" s="2">
        <v>0.63824074074074078</v>
      </c>
      <c r="E10" s="3">
        <f t="shared" si="0"/>
        <v>46.06666666666662</v>
      </c>
      <c r="F10" s="11">
        <v>0.88</v>
      </c>
      <c r="G10" s="3">
        <f t="shared" si="2"/>
        <v>40.538666666666629</v>
      </c>
      <c r="H10" s="17">
        <f t="shared" si="3"/>
        <v>4</v>
      </c>
      <c r="I10" s="17">
        <f t="shared" si="4"/>
        <v>6</v>
      </c>
      <c r="J10" s="22">
        <f t="shared" si="5"/>
        <v>0.87164254703328414</v>
      </c>
      <c r="K10" s="12">
        <f>(+J10-VLOOKUP($A10,[1]Sheet1!$A$3:$O$93,6,FALSE))*0.1</f>
        <v>-8.3574529667158621E-4</v>
      </c>
      <c r="N10" s="73"/>
      <c r="O10" s="86"/>
      <c r="P10" s="86"/>
      <c r="Q10" s="86"/>
      <c r="R10" s="86"/>
      <c r="S10" s="77"/>
      <c r="T10" s="69"/>
      <c r="U10" s="73"/>
      <c r="V10" s="73"/>
      <c r="W10" s="73"/>
      <c r="X10" s="73"/>
      <c r="Y10" s="73"/>
      <c r="Z10" s="73"/>
    </row>
    <row r="11" spans="1:26" ht="12.75" customHeight="1" x14ac:dyDescent="0.2">
      <c r="A11" s="5">
        <v>252</v>
      </c>
      <c r="B11" t="str">
        <f>VLOOKUP($A11,[1]Sheet1!$A$3:$D$93,2,FALSE)</f>
        <v>Twilight</v>
      </c>
      <c r="C11" t="str">
        <f>VLOOKUP($A11,[1]Sheet1!$A$3:$D$93,3,FALSE)</f>
        <v>T Kite</v>
      </c>
      <c r="D11" s="2">
        <v>0.63839120370370372</v>
      </c>
      <c r="E11" s="3">
        <f t="shared" si="0"/>
        <v>46.283333333333267</v>
      </c>
      <c r="F11" s="11">
        <v>0.88</v>
      </c>
      <c r="G11" s="3">
        <f t="shared" si="2"/>
        <v>40.729333333333273</v>
      </c>
      <c r="H11" s="17">
        <f t="shared" si="3"/>
        <v>6</v>
      </c>
      <c r="I11" s="17">
        <f t="shared" si="4"/>
        <v>7</v>
      </c>
      <c r="J11" s="22">
        <f t="shared" si="5"/>
        <v>0.86756211739286937</v>
      </c>
      <c r="K11" s="12">
        <f>(+J11-VLOOKUP($A11,[1]Sheet1!$A$3:$O$93,6,FALSE))*0.1</f>
        <v>-1.2437882607130636E-3</v>
      </c>
      <c r="N11" s="73"/>
      <c r="O11" s="86"/>
      <c r="P11" s="86"/>
      <c r="Q11" s="86"/>
      <c r="R11" s="86"/>
      <c r="S11" s="77"/>
      <c r="T11" s="69"/>
      <c r="U11" s="73"/>
      <c r="V11" s="73"/>
      <c r="W11" s="73"/>
      <c r="X11" s="73"/>
      <c r="Y11" s="73"/>
      <c r="Z11" s="73"/>
    </row>
    <row r="12" spans="1:26" ht="12.75" customHeight="1" x14ac:dyDescent="0.2">
      <c r="A12" s="5">
        <v>39</v>
      </c>
      <c r="B12" t="str">
        <f>VLOOKUP($A12,[1]Sheet1!$A$3:$D$93,2,FALSE)</f>
        <v>Windbag II</v>
      </c>
      <c r="C12" t="str">
        <f>VLOOKUP($A12,[1]Sheet1!$A$3:$D$93,3,FALSE)</f>
        <v>R Mackie</v>
      </c>
      <c r="D12" s="15">
        <v>0.63862268518518517</v>
      </c>
      <c r="E12" s="3">
        <f t="shared" si="0"/>
        <v>46.616666666666546</v>
      </c>
      <c r="F12" s="11">
        <v>0.86</v>
      </c>
      <c r="G12" s="3">
        <f t="shared" si="2"/>
        <v>40.090333333333227</v>
      </c>
      <c r="H12" s="17">
        <f t="shared" si="3"/>
        <v>2</v>
      </c>
      <c r="I12" s="17">
        <f t="shared" si="4"/>
        <v>8</v>
      </c>
      <c r="J12" s="22">
        <f t="shared" si="5"/>
        <v>0.86135859849839147</v>
      </c>
      <c r="K12" s="12">
        <f>(+J12-VLOOKUP($A12,[1]Sheet1!$A$3:$O$93,6,FALSE))*0.1</f>
        <v>1.3585984983914836E-4</v>
      </c>
      <c r="N12" s="73"/>
      <c r="O12" s="86"/>
      <c r="P12" s="86"/>
      <c r="Q12" s="86"/>
      <c r="R12" s="86"/>
      <c r="S12" s="77"/>
      <c r="T12" s="69"/>
      <c r="U12" s="73"/>
      <c r="V12" s="73"/>
      <c r="W12" s="73"/>
      <c r="X12" s="73"/>
      <c r="Y12" s="73"/>
      <c r="Z12" s="73"/>
    </row>
    <row r="13" spans="1:26" ht="12.75" customHeight="1" x14ac:dyDescent="0.2">
      <c r="A13" s="5">
        <v>324</v>
      </c>
      <c r="B13" t="str">
        <f>VLOOKUP($A13,[1]Sheet1!$A$3:$D$93,2,FALSE)</f>
        <v>Bonnie</v>
      </c>
      <c r="C13" t="str">
        <f>VLOOKUP($A13,[1]Sheet1!$A$3:$D$93,3,FALSE)</f>
        <v>G Hore</v>
      </c>
      <c r="D13" s="2">
        <v>0.63896990740740744</v>
      </c>
      <c r="E13" s="3">
        <f t="shared" si="0"/>
        <v>47.116666666666625</v>
      </c>
      <c r="F13" s="11">
        <v>0.87</v>
      </c>
      <c r="G13" s="3">
        <f t="shared" si="2"/>
        <v>40.991499999999967</v>
      </c>
      <c r="H13" s="17">
        <f t="shared" si="3"/>
        <v>7</v>
      </c>
      <c r="I13" s="17">
        <f t="shared" si="4"/>
        <v>9</v>
      </c>
      <c r="J13" s="22">
        <f t="shared" si="5"/>
        <v>0.85221789883268373</v>
      </c>
      <c r="K13" s="12">
        <f>(+J13-VLOOKUP($A13,[1]Sheet1!$A$3:$O$93,6,FALSE))*0.1</f>
        <v>-1.7782101167316267E-3</v>
      </c>
      <c r="N13" s="73"/>
      <c r="O13" s="86"/>
      <c r="P13" s="86"/>
      <c r="Q13" s="86"/>
      <c r="R13" s="86"/>
      <c r="S13" s="77"/>
      <c r="T13" s="69"/>
      <c r="U13" s="73"/>
      <c r="V13" s="73"/>
      <c r="W13" s="73"/>
      <c r="X13" s="73"/>
      <c r="Y13" s="73"/>
      <c r="Z13" s="73"/>
    </row>
    <row r="14" spans="1:26" ht="12.75" customHeight="1" x14ac:dyDescent="0.2">
      <c r="A14" s="5">
        <v>521</v>
      </c>
      <c r="B14" t="str">
        <f>VLOOKUP($A14,[1]Sheet1!$A$3:$D$93,2,FALSE)</f>
        <v>Mistress Overdone</v>
      </c>
      <c r="C14" t="str">
        <f>VLOOKUP($A14,[1]Sheet1!$A$3:$D$93,3,FALSE)</f>
        <v>R Mackay</v>
      </c>
      <c r="D14" s="2">
        <v>0.63939814814814822</v>
      </c>
      <c r="E14" s="3">
        <f t="shared" si="0"/>
        <v>47.733333333333334</v>
      </c>
      <c r="F14" s="11">
        <v>0.89</v>
      </c>
      <c r="G14" s="3">
        <f t="shared" si="2"/>
        <v>42.482666666666667</v>
      </c>
      <c r="H14" s="17">
        <f t="shared" si="3"/>
        <v>12</v>
      </c>
      <c r="I14" s="17">
        <f t="shared" si="4"/>
        <v>10</v>
      </c>
      <c r="J14" s="22">
        <f t="shared" si="5"/>
        <v>0.84120810055865736</v>
      </c>
      <c r="K14" s="12">
        <f>(+J14-VLOOKUP($A14,[1]Sheet1!$A$3:$O$93,6,FALSE))*0.1</f>
        <v>-4.8791899441342663E-3</v>
      </c>
      <c r="N14" s="73"/>
      <c r="O14" s="86"/>
      <c r="P14" s="86"/>
      <c r="Q14" s="86"/>
      <c r="R14" s="86"/>
      <c r="S14" s="77"/>
      <c r="T14" s="69"/>
      <c r="U14" s="73"/>
      <c r="V14" s="73"/>
      <c r="W14" s="73"/>
      <c r="X14" s="73"/>
      <c r="Y14" s="73"/>
      <c r="Z14" s="73"/>
    </row>
    <row r="15" spans="1:26" ht="12.75" customHeight="1" x14ac:dyDescent="0.2">
      <c r="A15" s="5">
        <v>19</v>
      </c>
      <c r="B15" t="str">
        <f>VLOOKUP($A15,[1]Sheet1!$A$3:$D$93,2,FALSE)</f>
        <v>Athena</v>
      </c>
      <c r="C15" t="str">
        <f>VLOOKUP($A15,[1]Sheet1!$A$3:$D$93,3,FALSE)</f>
        <v>S Fraser</v>
      </c>
      <c r="D15" s="2">
        <v>0.63942129629629629</v>
      </c>
      <c r="E15" s="3">
        <f t="shared" si="0"/>
        <v>47.766666666666566</v>
      </c>
      <c r="F15" s="11">
        <v>0.86</v>
      </c>
      <c r="G15" s="3">
        <f t="shared" si="2"/>
        <v>41.079333333333246</v>
      </c>
      <c r="H15" s="17">
        <f t="shared" si="3"/>
        <v>8</v>
      </c>
      <c r="I15" s="17">
        <f t="shared" si="4"/>
        <v>11</v>
      </c>
      <c r="J15" s="22">
        <f t="shared" si="5"/>
        <v>0.84062107466852753</v>
      </c>
      <c r="K15" s="12">
        <f>(+J15-VLOOKUP($A15,[1]Sheet1!$A$3:$O$93,6,FALSE))*0.1</f>
        <v>-1.9378925331472452E-3</v>
      </c>
      <c r="N15" s="73"/>
      <c r="O15" s="86"/>
      <c r="P15" s="86"/>
      <c r="Q15" s="86"/>
      <c r="R15" s="86"/>
      <c r="S15" s="77"/>
      <c r="T15" s="69"/>
      <c r="U15" s="73"/>
      <c r="V15" s="73"/>
      <c r="W15" s="73"/>
      <c r="X15" s="73"/>
      <c r="Y15" s="73"/>
      <c r="Z15" s="73"/>
    </row>
    <row r="16" spans="1:26" ht="12.75" customHeight="1" x14ac:dyDescent="0.2">
      <c r="A16" s="5">
        <v>29</v>
      </c>
      <c r="B16" t="str">
        <f>VLOOKUP($A16,[1]Sheet1!$A$3:$D$93,2,FALSE)</f>
        <v>Wild Child</v>
      </c>
      <c r="C16" t="str">
        <f>VLOOKUP($A16,[1]Sheet1!$A$3:$D$93,3,FALSE)</f>
        <v>T Bird</v>
      </c>
      <c r="D16" s="2">
        <v>0.63954861111111116</v>
      </c>
      <c r="E16" s="3">
        <f t="shared" si="0"/>
        <v>47.949999999999982</v>
      </c>
      <c r="F16" s="11">
        <v>0.88</v>
      </c>
      <c r="G16" s="3">
        <f t="shared" si="2"/>
        <v>42.195999999999984</v>
      </c>
      <c r="H16" s="17">
        <f t="shared" si="3"/>
        <v>11</v>
      </c>
      <c r="I16" s="17">
        <f t="shared" si="4"/>
        <v>12</v>
      </c>
      <c r="J16" s="22">
        <f t="shared" si="5"/>
        <v>0.83740702120264021</v>
      </c>
      <c r="K16" s="12">
        <f>(+J16-VLOOKUP($A16,[1]Sheet1!$A$3:$O$93,6,FALSE))*0.1</f>
        <v>-4.2592978797359798E-3</v>
      </c>
      <c r="N16" s="73"/>
      <c r="O16" s="86"/>
      <c r="P16" s="86"/>
      <c r="Q16" s="86"/>
      <c r="R16" s="86"/>
      <c r="S16" s="77"/>
      <c r="T16" s="69"/>
      <c r="U16" s="73"/>
      <c r="V16" s="73"/>
      <c r="W16" s="73"/>
      <c r="X16" s="73"/>
      <c r="Y16" s="73"/>
      <c r="Z16" s="73"/>
    </row>
    <row r="17" spans="1:18" ht="12.75" customHeight="1" x14ac:dyDescent="0.2">
      <c r="A17" s="5">
        <v>147</v>
      </c>
      <c r="B17" t="str">
        <f>VLOOKUP($A17,[1]Sheet1!$A$3:$D$93,2,FALSE)</f>
        <v>Zero</v>
      </c>
      <c r="C17" t="str">
        <f>VLOOKUP($A17,[1]Sheet1!$A$3:$D$93,3,FALSE)</f>
        <v>A Aitken</v>
      </c>
      <c r="D17" s="2">
        <v>0.6419097222222222</v>
      </c>
      <c r="E17" s="3">
        <f t="shared" si="0"/>
        <v>51.349999999999874</v>
      </c>
      <c r="F17" s="11">
        <v>0.84</v>
      </c>
      <c r="G17" s="3">
        <f t="shared" si="2"/>
        <v>43.133999999999894</v>
      </c>
      <c r="H17" s="17">
        <f t="shared" si="3"/>
        <v>13</v>
      </c>
      <c r="I17" s="17">
        <f t="shared" si="4"/>
        <v>13</v>
      </c>
      <c r="J17" s="22">
        <f t="shared" si="5"/>
        <v>0.78196040246673182</v>
      </c>
      <c r="K17" s="12">
        <f>(+J17-VLOOKUP($A17,[1]Sheet1!$A$3:$O$93,6,FALSE))*0.1</f>
        <v>-5.803959753326815E-3</v>
      </c>
      <c r="O17" s="86"/>
      <c r="P17" s="86"/>
      <c r="Q17" s="86"/>
      <c r="R17" s="86"/>
    </row>
    <row r="18" spans="1:18" ht="12.75" customHeight="1" x14ac:dyDescent="0.2">
      <c r="A18" s="5">
        <v>85</v>
      </c>
      <c r="B18" t="str">
        <f>VLOOKUP($A18,[1]Sheet1!$A$3:$D$93,2,FALSE)</f>
        <v>Gamble</v>
      </c>
      <c r="C18" t="str">
        <f>VLOOKUP($A18,[1]Sheet1!$A$3:$D$93,3,FALSE)</f>
        <v>R Wenham</v>
      </c>
      <c r="D18" s="2">
        <v>0.64239583333333339</v>
      </c>
      <c r="E18" s="3">
        <f t="shared" si="0"/>
        <v>52.049999999999983</v>
      </c>
      <c r="F18" s="11">
        <v>0.89</v>
      </c>
      <c r="G18" s="3">
        <f t="shared" ref="G18:G21" si="6">+F18*E18</f>
        <v>46.324499999999986</v>
      </c>
      <c r="H18" s="17">
        <f t="shared" ref="H18:H21" si="7">RANK(G18,$G$5:$G$31,1)</f>
        <v>14</v>
      </c>
      <c r="I18" s="17">
        <f t="shared" ref="I18:I21" si="8">RANK(E18,$E$5:$E$31,1)</f>
        <v>14</v>
      </c>
      <c r="J18" s="22">
        <f t="shared" ref="J18:J21" si="9">+$G$5/E18</f>
        <v>0.77144412423951192</v>
      </c>
      <c r="K18" s="12">
        <f>(+J18-VLOOKUP($A18,[1]Sheet1!$A$3:$O$93,6,FALSE))*0.1</f>
        <v>-1.185558757604881E-2</v>
      </c>
      <c r="O18" s="86"/>
      <c r="P18" s="86"/>
      <c r="Q18" s="86"/>
      <c r="R18" s="86"/>
    </row>
    <row r="19" spans="1:18" ht="12.75" customHeight="1" x14ac:dyDescent="0.2">
      <c r="A19" s="5">
        <v>107</v>
      </c>
      <c r="B19" t="str">
        <f>VLOOKUP($A19,[1]Sheet1!$A$3:$D$93,2,FALSE)</f>
        <v>By Golly</v>
      </c>
      <c r="C19" t="str">
        <f>VLOOKUP($A19,[1]Sheet1!$A$3:$D$93,3,FALSE)</f>
        <v>G Bird</v>
      </c>
      <c r="D19" s="2">
        <v>0.64420138888888889</v>
      </c>
      <c r="E19" s="3">
        <f t="shared" si="0"/>
        <v>54.649999999999906</v>
      </c>
      <c r="F19" s="11">
        <v>0.88</v>
      </c>
      <c r="G19" s="3">
        <f t="shared" si="6"/>
        <v>48.091999999999921</v>
      </c>
      <c r="H19" s="17">
        <f t="shared" si="7"/>
        <v>15</v>
      </c>
      <c r="I19" s="17">
        <f t="shared" si="8"/>
        <v>15</v>
      </c>
      <c r="J19" s="22">
        <f t="shared" si="9"/>
        <v>0.7347422994815489</v>
      </c>
      <c r="K19" s="12">
        <f>(+J19-VLOOKUP($A19,[1]Sheet1!$A$3:$O$93,6,FALSE))*0.1</f>
        <v>-1.4525770051845112E-2</v>
      </c>
      <c r="O19" s="86"/>
      <c r="P19" s="86"/>
      <c r="Q19" s="86"/>
      <c r="R19" s="86"/>
    </row>
    <row r="20" spans="1:18" ht="12.75" customHeight="1" x14ac:dyDescent="0.2">
      <c r="A20" s="5">
        <v>191</v>
      </c>
      <c r="B20" t="str">
        <f>VLOOKUP($A20,[1]Sheet1!$A$3:$D$93,2,FALSE)</f>
        <v>Stoic</v>
      </c>
      <c r="C20" t="str">
        <f>VLOOKUP($A20,[1]Sheet1!$A$3:$D$93,3,FALSE)</f>
        <v>A Adams</v>
      </c>
      <c r="D20" s="2">
        <v>0.64550925925925928</v>
      </c>
      <c r="E20" s="3">
        <f t="shared" si="0"/>
        <v>56.533333333333275</v>
      </c>
      <c r="F20" s="11">
        <v>0.87</v>
      </c>
      <c r="G20" s="3">
        <f t="shared" si="6"/>
        <v>49.183999999999948</v>
      </c>
      <c r="H20" s="17">
        <f t="shared" si="7"/>
        <v>16</v>
      </c>
      <c r="I20" s="17">
        <f t="shared" si="8"/>
        <v>16</v>
      </c>
      <c r="J20" s="22">
        <f t="shared" si="9"/>
        <v>0.71026533018867843</v>
      </c>
      <c r="K20" s="12">
        <f>(+J20-VLOOKUP($A20,[1]Sheet1!$A$3:$O$93,6,FALSE))*0.1</f>
        <v>-1.5973466981132157E-2</v>
      </c>
      <c r="O20" s="86"/>
      <c r="P20" s="86"/>
      <c r="Q20" s="86"/>
      <c r="R20" s="86"/>
    </row>
    <row r="21" spans="1:18" ht="12.75" customHeight="1" x14ac:dyDescent="0.2">
      <c r="A21" s="5">
        <v>307</v>
      </c>
      <c r="B21" t="str">
        <f>VLOOKUP($A21,[1]Sheet1!$A$3:$D$93,2,FALSE)</f>
        <v>Zephere</v>
      </c>
      <c r="C21" t="str">
        <f>VLOOKUP($A21,[1]Sheet1!$A$3:$D$93,3,FALSE)</f>
        <v>K Bridges</v>
      </c>
      <c r="D21" s="2">
        <v>0.6466898148148148</v>
      </c>
      <c r="E21" s="3">
        <f t="shared" si="0"/>
        <v>58.233333333333221</v>
      </c>
      <c r="F21" s="11">
        <v>0.86</v>
      </c>
      <c r="G21" s="3">
        <f t="shared" si="6"/>
        <v>50.080666666666566</v>
      </c>
      <c r="H21" s="17">
        <f t="shared" si="7"/>
        <v>17</v>
      </c>
      <c r="I21" s="17">
        <f t="shared" si="8"/>
        <v>17</v>
      </c>
      <c r="J21" s="22">
        <f t="shared" si="9"/>
        <v>0.68953062392673137</v>
      </c>
      <c r="K21" s="12">
        <f>(+J21-VLOOKUP($A21,[1]Sheet1!$A$3:$O$93,6,FALSE))*0.1</f>
        <v>-1.7046937607326864E-2</v>
      </c>
      <c r="O21" s="86"/>
      <c r="P21" s="86"/>
      <c r="Q21" s="86"/>
      <c r="R21" s="86"/>
    </row>
  </sheetData>
  <phoneticPr fontId="0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B5" sqref="B5:L5"/>
    </sheetView>
  </sheetViews>
  <sheetFormatPr defaultRowHeight="12.75" x14ac:dyDescent="0.2"/>
  <cols>
    <col min="6" max="6" width="9.5703125" customWidth="1"/>
    <col min="7" max="7" width="10" customWidth="1"/>
    <col min="10" max="10" width="9.7109375" customWidth="1"/>
  </cols>
  <sheetData>
    <row r="1" spans="1:11" ht="18" x14ac:dyDescent="0.25">
      <c r="A1" s="1" t="s">
        <v>21</v>
      </c>
      <c r="D1" s="2"/>
      <c r="E1" s="3"/>
      <c r="F1" s="4"/>
      <c r="G1" s="3"/>
      <c r="H1" s="17"/>
      <c r="I1" s="17"/>
      <c r="J1" s="22"/>
      <c r="K1" s="12"/>
    </row>
    <row r="2" spans="1:11" x14ac:dyDescent="0.2">
      <c r="A2" s="5"/>
      <c r="D2" s="15">
        <v>0.61597222222222225</v>
      </c>
      <c r="E2" s="3"/>
      <c r="F2" s="4"/>
      <c r="G2" s="3"/>
      <c r="H2" s="17"/>
      <c r="I2" s="17"/>
      <c r="J2" s="22"/>
      <c r="K2" s="12"/>
    </row>
    <row r="3" spans="1:11" ht="25.5" x14ac:dyDescent="0.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1" x14ac:dyDescent="0.2">
      <c r="A4" s="5"/>
      <c r="D4" s="2"/>
      <c r="E4" s="3"/>
      <c r="F4" s="4"/>
      <c r="G4" s="3"/>
      <c r="H4" s="17"/>
      <c r="I4" s="17"/>
      <c r="J4" s="22"/>
      <c r="K4" s="12"/>
    </row>
    <row r="5" spans="1:11" x14ac:dyDescent="0.2">
      <c r="B5" t="e">
        <f>VLOOKUP($A5,[1]Sheet1!$A$3:$D$91,2,FALSE)</f>
        <v>#N/A</v>
      </c>
      <c r="C5" t="e">
        <f>VLOOKUP($A5,[1]Sheet1!$A$3:$D$91,3,FALSE)</f>
        <v>#N/A</v>
      </c>
      <c r="D5" s="2">
        <v>0.54895833333333333</v>
      </c>
      <c r="E5" s="3">
        <f t="shared" ref="E5" si="0">(+D5-$D$2)*24*60</f>
        <v>-96.500000000000057</v>
      </c>
      <c r="F5" s="11" t="e">
        <f>VLOOKUP($A5,[1]Sheet1!$A$3:$D$93,4,FALSE)</f>
        <v>#N/A</v>
      </c>
      <c r="G5" s="3" t="e">
        <f>+F5*E5</f>
        <v>#N/A</v>
      </c>
      <c r="H5" s="17" t="e">
        <f>RANK(G5,$G$5:$G$31,1)</f>
        <v>#N/A</v>
      </c>
      <c r="I5" s="17">
        <f>RANK(E5,$E$5:$E$31,1)</f>
        <v>1</v>
      </c>
      <c r="J5" s="22" t="e">
        <f t="shared" ref="J5" si="1">+$G$5/E5</f>
        <v>#N/A</v>
      </c>
      <c r="K5" s="12" t="e">
        <f>(+J5-VLOOKUP($A5,[1]Sheet1!$A$3:$O$91,6,FALSE))*0.1</f>
        <v>#N/A</v>
      </c>
    </row>
    <row r="6" spans="1:11" x14ac:dyDescent="0.2">
      <c r="A6" s="5"/>
      <c r="D6" s="2"/>
      <c r="E6" s="3"/>
      <c r="F6" s="11"/>
      <c r="G6" s="3"/>
      <c r="H6" s="17"/>
      <c r="I6" s="17"/>
      <c r="J6" s="22"/>
      <c r="K6" s="12"/>
    </row>
    <row r="7" spans="1:11" x14ac:dyDescent="0.2">
      <c r="A7" s="5"/>
      <c r="D7" s="2"/>
      <c r="E7" s="3"/>
      <c r="F7" s="11"/>
      <c r="G7" s="3"/>
      <c r="H7" s="17"/>
      <c r="I7" s="17"/>
      <c r="J7" s="22"/>
      <c r="K7" s="12"/>
    </row>
    <row r="8" spans="1:11" x14ac:dyDescent="0.2">
      <c r="A8" s="5"/>
      <c r="D8" s="2"/>
      <c r="E8" s="3"/>
      <c r="F8" s="11"/>
      <c r="G8" s="3"/>
      <c r="H8" s="17"/>
      <c r="I8" s="17"/>
      <c r="J8" s="22"/>
      <c r="K8" s="12"/>
    </row>
    <row r="9" spans="1:11" x14ac:dyDescent="0.2">
      <c r="A9" s="5"/>
      <c r="D9" s="2"/>
      <c r="E9" s="3"/>
      <c r="F9" s="11"/>
      <c r="G9" s="3"/>
      <c r="H9" s="17"/>
      <c r="I9" s="17"/>
      <c r="J9" s="22"/>
      <c r="K9" s="12"/>
    </row>
    <row r="10" spans="1:11" x14ac:dyDescent="0.2">
      <c r="A10" s="5"/>
      <c r="D10" s="2"/>
      <c r="E10" s="3"/>
      <c r="F10" s="11"/>
      <c r="G10" s="3"/>
      <c r="H10" s="17"/>
      <c r="I10" s="17"/>
      <c r="J10" s="22"/>
      <c r="K10" s="12"/>
    </row>
    <row r="11" spans="1:11" x14ac:dyDescent="0.2">
      <c r="A11" s="5"/>
      <c r="D11" s="2"/>
      <c r="E11" s="3"/>
      <c r="F11" s="11"/>
      <c r="G11" s="3"/>
      <c r="H11" s="17"/>
      <c r="I11" s="17"/>
      <c r="J11" s="22"/>
      <c r="K11" s="12"/>
    </row>
    <row r="12" spans="1:11" x14ac:dyDescent="0.2">
      <c r="A12" s="5"/>
      <c r="D12" s="2"/>
      <c r="E12" s="3"/>
      <c r="F12" s="11"/>
      <c r="G12" s="3"/>
      <c r="H12" s="17"/>
      <c r="I12" s="17"/>
      <c r="J12" s="22"/>
      <c r="K12" s="12"/>
    </row>
    <row r="13" spans="1:11" x14ac:dyDescent="0.2">
      <c r="A13" s="5"/>
      <c r="D13" s="2"/>
      <c r="E13" s="3"/>
      <c r="F13" s="11"/>
      <c r="G13" s="3"/>
      <c r="H13" s="17"/>
      <c r="I13" s="17"/>
      <c r="J13" s="22"/>
      <c r="K13" s="12"/>
    </row>
    <row r="14" spans="1:11" x14ac:dyDescent="0.2">
      <c r="A14" s="5"/>
      <c r="D14" s="2"/>
      <c r="E14" s="3"/>
      <c r="F14" s="11"/>
      <c r="G14" s="3"/>
      <c r="H14" s="17"/>
      <c r="I14" s="17"/>
      <c r="J14" s="22"/>
      <c r="K14" s="12"/>
    </row>
    <row r="15" spans="1:11" x14ac:dyDescent="0.2">
      <c r="A15" s="5"/>
      <c r="D15" s="2"/>
      <c r="E15" s="3"/>
      <c r="F15" s="11"/>
      <c r="G15" s="3"/>
      <c r="H15" s="17"/>
      <c r="I15" s="17"/>
      <c r="J15" s="22"/>
      <c r="K15" s="12"/>
    </row>
    <row r="16" spans="1:11" x14ac:dyDescent="0.2">
      <c r="A16" s="5"/>
      <c r="D16" s="2"/>
      <c r="E16" s="3"/>
      <c r="F16" s="11"/>
      <c r="G16" s="3"/>
      <c r="H16" s="17"/>
      <c r="I16" s="17"/>
      <c r="J16" s="22"/>
      <c r="K16" s="12"/>
    </row>
    <row r="17" spans="1:11" x14ac:dyDescent="0.2">
      <c r="A17" s="5"/>
      <c r="D17" s="2"/>
      <c r="E17" s="3"/>
      <c r="F17" s="11"/>
      <c r="G17" s="3"/>
      <c r="H17" s="17"/>
      <c r="I17" s="17"/>
      <c r="J17" s="22"/>
      <c r="K17" s="12"/>
    </row>
    <row r="18" spans="1:11" x14ac:dyDescent="0.2">
      <c r="A18" s="5"/>
      <c r="D18" s="2"/>
      <c r="E18" s="3"/>
      <c r="F18" s="11"/>
      <c r="G18" s="3"/>
      <c r="H18" s="17"/>
      <c r="I18" s="17"/>
      <c r="J18" s="22"/>
      <c r="K18" s="12"/>
    </row>
    <row r="19" spans="1:11" x14ac:dyDescent="0.2">
      <c r="A19" s="5"/>
      <c r="D19" s="2"/>
      <c r="E19" s="3"/>
      <c r="F19" s="11"/>
      <c r="G19" s="3"/>
      <c r="H19" s="17"/>
      <c r="I19" s="17"/>
      <c r="J19" s="22"/>
      <c r="K19" s="12"/>
    </row>
    <row r="20" spans="1:11" x14ac:dyDescent="0.2">
      <c r="A20" s="5"/>
      <c r="D20" s="2"/>
      <c r="E20" s="3"/>
      <c r="F20" s="11"/>
      <c r="G20" s="3"/>
      <c r="H20" s="17"/>
      <c r="I20" s="17"/>
      <c r="J20" s="22"/>
      <c r="K20" s="12"/>
    </row>
    <row r="21" spans="1:11" x14ac:dyDescent="0.2">
      <c r="A21" s="5"/>
      <c r="D21" s="2"/>
      <c r="E21" s="3"/>
      <c r="F21" s="11"/>
      <c r="G21" s="3"/>
      <c r="H21" s="17"/>
      <c r="I21" s="17"/>
      <c r="J21" s="22"/>
      <c r="K21" s="12"/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M71"/>
  <sheetViews>
    <sheetView tabSelected="1" topLeftCell="B1" zoomScaleNormal="100" workbookViewId="0">
      <selection activeCell="G74" sqref="G74"/>
    </sheetView>
  </sheetViews>
  <sheetFormatPr defaultRowHeight="12.75" x14ac:dyDescent="0.2"/>
  <cols>
    <col min="1" max="1" width="5" hidden="1" customWidth="1"/>
    <col min="2" max="2" width="5" style="61" customWidth="1"/>
    <col min="3" max="3" width="16.5703125" style="62" bestFit="1" customWidth="1"/>
    <col min="4" max="4" width="12.140625" style="62" bestFit="1" customWidth="1"/>
    <col min="5" max="5" width="6.140625" style="61" bestFit="1" customWidth="1"/>
    <col min="6" max="6" width="6.5703125" style="63" bestFit="1" customWidth="1"/>
    <col min="7" max="7" width="6.140625" style="61" bestFit="1" customWidth="1"/>
    <col min="8" max="8" width="6.5703125" style="63" bestFit="1" customWidth="1"/>
    <col min="9" max="9" width="6.140625" style="61" customWidth="1"/>
    <col min="10" max="10" width="6.5703125" style="63" customWidth="1"/>
    <col min="11" max="11" width="6.140625" style="61" customWidth="1"/>
    <col min="12" max="12" width="7.85546875" style="63" customWidth="1"/>
    <col min="13" max="13" width="5.85546875" style="61" customWidth="1"/>
    <col min="14" max="14" width="7.140625" style="63" customWidth="1"/>
    <col min="15" max="15" width="6.28515625" style="61" customWidth="1"/>
    <col min="16" max="16" width="6.85546875" style="61" customWidth="1"/>
    <col min="17" max="17" width="5.5703125" style="61" customWidth="1"/>
    <col min="18" max="18" width="6.42578125" style="61" customWidth="1"/>
    <col min="19" max="19" width="5.42578125" style="61" customWidth="1"/>
    <col min="20" max="20" width="7.28515625" style="61" customWidth="1"/>
    <col min="21" max="22" width="5.85546875" style="61" hidden="1" customWidth="1"/>
    <col min="23" max="23" width="6.28515625" style="61" hidden="1" customWidth="1"/>
    <col min="24" max="24" width="9.28515625" style="61" hidden="1" customWidth="1"/>
    <col min="25" max="25" width="9.140625" style="61"/>
    <col min="26" max="26" width="9.140625" style="61" customWidth="1"/>
    <col min="27" max="27" width="7.28515625" style="61" customWidth="1"/>
    <col min="28" max="28" width="13.85546875" style="37" hidden="1" customWidth="1"/>
    <col min="29" max="36" width="18.7109375" style="37" hidden="1" customWidth="1"/>
    <col min="37" max="37" width="4.28515625" style="37" hidden="1" customWidth="1"/>
    <col min="38" max="38" width="6.5703125" style="37" hidden="1" customWidth="1"/>
    <col min="39" max="16384" width="9.140625" style="37"/>
  </cols>
  <sheetData>
    <row r="1" spans="1:39" x14ac:dyDescent="0.2">
      <c r="B1" s="89" t="s">
        <v>42</v>
      </c>
      <c r="C1" s="90"/>
      <c r="D1" s="91"/>
      <c r="E1" s="31"/>
      <c r="F1" s="32"/>
      <c r="G1" s="33"/>
      <c r="H1" s="32"/>
      <c r="I1" s="33"/>
      <c r="J1" s="32"/>
      <c r="K1" s="31"/>
      <c r="L1" s="32"/>
      <c r="M1" s="31"/>
      <c r="N1" s="32"/>
      <c r="O1" s="33"/>
      <c r="P1" s="34"/>
      <c r="Q1" s="33"/>
      <c r="R1" s="34"/>
      <c r="S1" s="33"/>
      <c r="T1" s="34"/>
      <c r="U1" s="33"/>
      <c r="V1" s="34"/>
      <c r="W1" s="33"/>
      <c r="X1" s="34"/>
      <c r="Y1" s="33"/>
      <c r="Z1" s="35"/>
      <c r="AA1" s="36"/>
    </row>
    <row r="2" spans="1:39" x14ac:dyDescent="0.2">
      <c r="B2" s="38"/>
      <c r="C2" s="39"/>
      <c r="D2" s="40"/>
      <c r="E2" s="87" t="s">
        <v>24</v>
      </c>
      <c r="F2" s="92"/>
      <c r="G2" s="87" t="s">
        <v>25</v>
      </c>
      <c r="H2" s="93"/>
      <c r="I2" s="87" t="s">
        <v>26</v>
      </c>
      <c r="J2" s="92"/>
      <c r="K2" s="94" t="s">
        <v>27</v>
      </c>
      <c r="L2" s="92"/>
      <c r="M2" s="87" t="s">
        <v>28</v>
      </c>
      <c r="N2" s="92"/>
      <c r="O2" s="87" t="s">
        <v>29</v>
      </c>
      <c r="P2" s="88"/>
      <c r="Q2" s="87" t="s">
        <v>30</v>
      </c>
      <c r="R2" s="88"/>
      <c r="S2" s="87" t="s">
        <v>31</v>
      </c>
      <c r="T2" s="88"/>
      <c r="U2" s="87" t="s">
        <v>32</v>
      </c>
      <c r="V2" s="88"/>
      <c r="W2" s="87" t="s">
        <v>33</v>
      </c>
      <c r="X2" s="88"/>
      <c r="Y2" s="29"/>
      <c r="Z2" s="30" t="s">
        <v>22</v>
      </c>
      <c r="AA2" s="41" t="s">
        <v>23</v>
      </c>
    </row>
    <row r="3" spans="1:39" x14ac:dyDescent="0.2">
      <c r="B3" s="42" t="s">
        <v>34</v>
      </c>
      <c r="C3" s="74" t="s">
        <v>35</v>
      </c>
      <c r="D3" s="43" t="s">
        <v>2</v>
      </c>
      <c r="E3" s="44" t="s">
        <v>36</v>
      </c>
      <c r="F3" s="45" t="s">
        <v>37</v>
      </c>
      <c r="G3" s="44" t="s">
        <v>36</v>
      </c>
      <c r="H3" s="46" t="s">
        <v>37</v>
      </c>
      <c r="I3" s="44" t="s">
        <v>36</v>
      </c>
      <c r="J3" s="45" t="s">
        <v>37</v>
      </c>
      <c r="K3" s="47" t="s">
        <v>36</v>
      </c>
      <c r="L3" s="46" t="s">
        <v>37</v>
      </c>
      <c r="M3" s="44" t="s">
        <v>36</v>
      </c>
      <c r="N3" s="45" t="s">
        <v>37</v>
      </c>
      <c r="O3" s="47" t="s">
        <v>36</v>
      </c>
      <c r="P3" s="47" t="s">
        <v>37</v>
      </c>
      <c r="Q3" s="44" t="s">
        <v>36</v>
      </c>
      <c r="R3" s="48" t="s">
        <v>37</v>
      </c>
      <c r="S3" s="47" t="s">
        <v>36</v>
      </c>
      <c r="T3" s="47" t="s">
        <v>37</v>
      </c>
      <c r="U3" s="44" t="s">
        <v>36</v>
      </c>
      <c r="V3" s="48" t="s">
        <v>37</v>
      </c>
      <c r="W3" s="47" t="s">
        <v>36</v>
      </c>
      <c r="X3" s="48" t="s">
        <v>37</v>
      </c>
      <c r="Y3" s="44" t="s">
        <v>22</v>
      </c>
      <c r="Z3" s="49" t="s">
        <v>45</v>
      </c>
      <c r="AA3" s="50" t="s">
        <v>36</v>
      </c>
    </row>
    <row r="4" spans="1:39" hidden="1" x14ac:dyDescent="0.2">
      <c r="A4">
        <f>IF(SUM(E4:X4)=0,0,1)</f>
        <v>0</v>
      </c>
      <c r="B4" s="51">
        <v>3</v>
      </c>
      <c r="C4" s="58" t="str">
        <f>VLOOKUP($B4,[1]Sheet1!$A$3:$D$92,2,FALSE)</f>
        <v>Anitra</v>
      </c>
      <c r="D4" s="59" t="str">
        <f>VLOOKUP($B4,[1]Sheet1!$A$3:$D$92,3,FALSE)</f>
        <v>P Jones</v>
      </c>
      <c r="E4" s="52" t="str">
        <f>IF(ISNA(VLOOKUP($B4,'Race 1'!$A$5:$I$31,9,FALSE)),"DNC",VLOOKUP($B4,'Race 1'!$A$5:$I$31,9,FALSE))</f>
        <v>DNC</v>
      </c>
      <c r="F4" s="53">
        <f>IF(AND(E4&lt;50,E4&gt;0),400/(E4+3),IF(E4="DNF",400/(E$71+4),0))</f>
        <v>0</v>
      </c>
      <c r="G4" s="54" t="str">
        <f>IF(ISNA(VLOOKUP($B4,'Race 2'!$A$5:$I$32,9,FALSE)),"DNC",VLOOKUP($B4,'Race 2'!$A$5:$I$32,9,FALSE))</f>
        <v>DNC</v>
      </c>
      <c r="H4" s="53">
        <f>IF(AND(G4&lt;50,G4&gt;0),400/(G4+3),IF(G4="DNF",400/(G$71+4),0))</f>
        <v>0</v>
      </c>
      <c r="I4" s="54" t="str">
        <f>IF(ISNA(VLOOKUP($B4,'Race 3'!$A$5:$I$35,9,FALSE)),"DNC",VLOOKUP($B4,'Race 3'!$A$5:$I$35,9,FALSE))</f>
        <v>DNC</v>
      </c>
      <c r="J4" s="53">
        <f>IF(AND(I4&lt;50,I4&gt;0),400/(I4+3),IF(I4="DNF",400/(I$71+4),0))</f>
        <v>0</v>
      </c>
      <c r="K4" s="54" t="str">
        <f>IF(ISNA(VLOOKUP($B4,'Race 4'!$A$5:$I$23,9,FALSE)),"DNC",VLOOKUP($B4,'Race 4'!$A$5:$I$23,9,FALSE))</f>
        <v>DNC</v>
      </c>
      <c r="L4" s="53">
        <f>IF(AND(K4&lt;50,K4&gt;0),400/(K4+3),IF(K4="DNF",400/(K$71+4),0))</f>
        <v>0</v>
      </c>
      <c r="M4" s="54" t="str">
        <f>IF(ISNA(VLOOKUP($B4,'Race 5'!$A$5:$I$33,9,FALSE)),"DNC",VLOOKUP($B4,'Race 5'!$A$5:$I$33,9,FALSE))</f>
        <v>DNC</v>
      </c>
      <c r="N4" s="53">
        <f>IF(AND(M4&lt;50,M4&gt;0),400/(M4+3),IF(M4="DNF",400/(M$71+4),0))</f>
        <v>0</v>
      </c>
      <c r="O4" s="54" t="str">
        <f>IF(ISNA(VLOOKUP($B4,'Race 6'!$A$5:$I$25,9,FALSE)),"DNC",VLOOKUP($B4,'Race 6'!$A$5:$I$25,9,FALSE))</f>
        <v>DNC</v>
      </c>
      <c r="P4" s="53">
        <f>IF(AND(O4&lt;50,O4&gt;0),400/(O4+3),IF(O4="DNF",400/(O$71+4),0))</f>
        <v>0</v>
      </c>
      <c r="Q4" s="54" t="str">
        <f>IF(ISNA(VLOOKUP($B4,'Race 7'!$A$5:$I$29,9,FALSE)),"DNC",VLOOKUP($B4,'Race 7'!$A$5:$I$29,9,FALSE))</f>
        <v>DNC</v>
      </c>
      <c r="R4" s="53">
        <f>IF(AND(Q4&lt;50,Q4&gt;0),400/(Q4+3),IF(Q4="DNF",400/(Q$71+4),0))</f>
        <v>0</v>
      </c>
      <c r="S4" s="54" t="str">
        <f>IF(ISNA(VLOOKUP($B4,'Race 8'!$A$5:$I$24,9,FALSE)),"DNC",VLOOKUP($B4,'Race 8'!$A$5:$I$24,9,FALSE))</f>
        <v>DNC</v>
      </c>
      <c r="T4" s="53">
        <f>IF(AND(S4&lt;50,S4&gt;0),400/(S4+3),IF(S4="DNF",400/(S$71+4),0))</f>
        <v>0</v>
      </c>
      <c r="U4" s="54" t="str">
        <f>IF(ISNA(VLOOKUP($B4,'Race 9'!$A$5:$I$35,9,FALSE)),"DNC",VLOOKUP($B4,'Race 9'!$A$5:$I$35,9,FALSE))</f>
        <v>DNC</v>
      </c>
      <c r="V4" s="53">
        <f>IF(AND(U4&lt;50,U4&gt;0),400/(U4+3),IF(U4="DNF",400/(U$71+4),0))</f>
        <v>0</v>
      </c>
      <c r="W4" s="54" t="str">
        <f>IF(ISNA(VLOOKUP($B4,'Race 10'!$A$5:$I$35,9,FALSE)),"DNC",VLOOKUP($B4,'Race 10'!$A$5:$I$35,9,FALSE))</f>
        <v>DNC</v>
      </c>
      <c r="X4" s="53">
        <f>IF(AND(W4&lt;50,W4&gt;0),400/(W4+3),IF(W4="DNF",400/(W$71+4),0))</f>
        <v>0</v>
      </c>
      <c r="Y4" s="55">
        <f>+X4+V4+T4+R4+P4+N4+L4+J4+H4+F4</f>
        <v>0</v>
      </c>
      <c r="Z4" s="56">
        <f>+Y4-AB4</f>
        <v>0</v>
      </c>
      <c r="AA4" s="57">
        <f>RANK(Z4,$Z$4:$Z$69,0)</f>
        <v>24</v>
      </c>
      <c r="AB4" s="37">
        <f t="shared" ref="AB4:AB67" si="0">SMALL(AC4:AJ4,2)+MIN(AC4:AJ4)</f>
        <v>0</v>
      </c>
      <c r="AC4" s="37">
        <f t="shared" ref="AC4:AC32" si="1">+F4</f>
        <v>0</v>
      </c>
      <c r="AD4" s="37">
        <f t="shared" ref="AD4:AD32" si="2">+H4</f>
        <v>0</v>
      </c>
      <c r="AE4" s="37">
        <f t="shared" ref="AE4:AE32" si="3">+J4</f>
        <v>0</v>
      </c>
      <c r="AF4" s="37">
        <f t="shared" ref="AF4:AF32" si="4">+L4</f>
        <v>0</v>
      </c>
      <c r="AG4" s="37">
        <f t="shared" ref="AG4:AG32" si="5">+N4</f>
        <v>0</v>
      </c>
      <c r="AH4" s="37">
        <f t="shared" ref="AH4:AH32" si="6">+P4</f>
        <v>0</v>
      </c>
      <c r="AI4" s="37">
        <f t="shared" ref="AI4:AI32" si="7">+R4</f>
        <v>0</v>
      </c>
      <c r="AJ4" s="37">
        <f t="shared" ref="AJ4:AJ32" si="8">+T4</f>
        <v>0</v>
      </c>
      <c r="AK4" s="37">
        <f t="shared" ref="AK4:AK32" si="9">+V4</f>
        <v>0</v>
      </c>
      <c r="AL4" s="37">
        <f t="shared" ref="AL4:AL32" si="10">+X4</f>
        <v>0</v>
      </c>
    </row>
    <row r="5" spans="1:39" hidden="1" x14ac:dyDescent="0.2">
      <c r="A5">
        <f t="shared" ref="A5:A69" si="11">IF(SUM(E5:X5)=0,0,1)</f>
        <v>0</v>
      </c>
      <c r="B5" s="51">
        <v>4</v>
      </c>
      <c r="C5" s="58" t="str">
        <f>VLOOKUP($B5,[1]Sheet1!$A$3:$D$92,2,FALSE)</f>
        <v>Why</v>
      </c>
      <c r="D5" s="59" t="str">
        <f>VLOOKUP($B5,[1]Sheet1!$A$3:$D$92,3,FALSE)</f>
        <v>J Proko</v>
      </c>
      <c r="E5" s="52" t="str">
        <f>IF(ISNA(VLOOKUP($B5,'Race 1'!$A$5:$I$31,9,FALSE)),"DNC",VLOOKUP($B5,'Race 1'!$A$5:$I$31,9,FALSE))</f>
        <v>DNC</v>
      </c>
      <c r="F5" s="53">
        <f>IF(AND(E5&lt;50,E5&gt;0),400/(E5+3),IF(E5="DNF",400/(E$71+4),0))</f>
        <v>0</v>
      </c>
      <c r="G5" s="54" t="str">
        <f>IF(ISNA(VLOOKUP($B5,'Race 2'!$A$5:$I$32,9,FALSE)),"DNC",VLOOKUP($B5,'Race 2'!$A$5:$I$32,9,FALSE))</f>
        <v>DNC</v>
      </c>
      <c r="H5" s="53">
        <f>IF(AND(G5&lt;50,G5&gt;0),400/(G5+3),IF(G5="DNF",400/(G$71+4),0))</f>
        <v>0</v>
      </c>
      <c r="I5" s="54" t="str">
        <f>IF(ISNA(VLOOKUP($B5,'Race 3'!$A$5:$I$35,9,FALSE)),"DNC",VLOOKUP($B5,'Race 3'!$A$5:$I$35,9,FALSE))</f>
        <v>DNC</v>
      </c>
      <c r="J5" s="53">
        <f>IF(AND(I5&lt;50,I5&gt;0),400/(I5+3),IF(I5="DNF",400/(I$71+4),0))</f>
        <v>0</v>
      </c>
      <c r="K5" s="54" t="str">
        <f>IF(ISNA(VLOOKUP($B5,'Race 4'!$A$5:$I$23,9,FALSE)),"DNC",VLOOKUP($B5,'Race 4'!$A$5:$I$23,9,FALSE))</f>
        <v>DNC</v>
      </c>
      <c r="L5" s="53">
        <f>IF(AND(K5&lt;50,K5&gt;0),400/(K5+3),IF(K5="DNF",400/(K$71+4),0))</f>
        <v>0</v>
      </c>
      <c r="M5" s="54" t="str">
        <f>IF(ISNA(VLOOKUP($B5,'Race 5'!$A$5:$I$33,9,FALSE)),"DNC",VLOOKUP($B5,'Race 5'!$A$5:$I$33,9,FALSE))</f>
        <v>DNC</v>
      </c>
      <c r="N5" s="53">
        <f>IF(AND(M5&lt;50,M5&gt;0),400/(M5+3),IF(M5="DNF",400/(M$71+4),0))</f>
        <v>0</v>
      </c>
      <c r="O5" s="54" t="str">
        <f>IF(ISNA(VLOOKUP($B5,'Race 6'!$A$5:$I$25,9,FALSE)),"DNC",VLOOKUP($B5,'Race 6'!$A$5:$I$25,9,FALSE))</f>
        <v>DNC</v>
      </c>
      <c r="P5" s="53">
        <f>IF(AND(O5&lt;50,O5&gt;0),400/(O5+3),IF(O5="DNF",400/(O$71+4),0))</f>
        <v>0</v>
      </c>
      <c r="Q5" s="54" t="str">
        <f>IF(ISNA(VLOOKUP($B5,'Race 7'!$A$5:$I$29,9,FALSE)),"DNC",VLOOKUP($B5,'Race 7'!$A$5:$I$29,9,FALSE))</f>
        <v>DNC</v>
      </c>
      <c r="R5" s="53">
        <f>IF(AND(Q5&lt;50,Q5&gt;0),400/(Q5+3),IF(Q5="DNF",400/(Q$71+4),0))</f>
        <v>0</v>
      </c>
      <c r="S5" s="54" t="str">
        <f>IF(ISNA(VLOOKUP($B5,'Race 8'!$A$5:$I$24,9,FALSE)),"DNC",VLOOKUP($B5,'Race 8'!$A$5:$I$24,9,FALSE))</f>
        <v>DNC</v>
      </c>
      <c r="T5" s="53">
        <f>IF(AND(S5&lt;50,S5&gt;0),400/(S5+3),IF(S5="DNF",400/(S$71+4),0))</f>
        <v>0</v>
      </c>
      <c r="U5" s="54" t="str">
        <f>IF(ISNA(VLOOKUP($B5,'Race 9'!$A$5:$I$35,9,FALSE)),"DNC",VLOOKUP($B5,'Race 9'!$A$5:$I$35,9,FALSE))</f>
        <v>DNC</v>
      </c>
      <c r="V5" s="53">
        <f>IF(AND(U5&lt;50,U5&gt;0),400/(U5+3),IF(U5="DNF",400/(U$71+4),0))</f>
        <v>0</v>
      </c>
      <c r="W5" s="54" t="str">
        <f>IF(ISNA(VLOOKUP($B5,'Race 10'!$A$5:$I$35,9,FALSE)),"DNC",VLOOKUP($B5,'Race 10'!$A$5:$I$35,9,FALSE))</f>
        <v>DNC</v>
      </c>
      <c r="X5" s="53">
        <f>IF(AND(W5&lt;50,W5&gt;0),400/(W5+3),IF(W5="DNF",400/(W$71+4),0))</f>
        <v>0</v>
      </c>
      <c r="Y5" s="55">
        <f t="shared" ref="Y5:Y69" si="12">+X5+V5+T5+R5+P5+N5+L5+J5+H5+F5</f>
        <v>0</v>
      </c>
      <c r="Z5" s="56">
        <f t="shared" ref="Z5:Z69" si="13">+Y5-AB5</f>
        <v>0</v>
      </c>
      <c r="AA5" s="57">
        <f>RANK(Z5,$Z$4:$Z$69,0)</f>
        <v>24</v>
      </c>
      <c r="AB5" s="37">
        <f t="shared" si="0"/>
        <v>0</v>
      </c>
      <c r="AC5" s="37">
        <f t="shared" si="1"/>
        <v>0</v>
      </c>
      <c r="AD5" s="37">
        <f t="shared" si="2"/>
        <v>0</v>
      </c>
      <c r="AE5" s="37">
        <f t="shared" si="3"/>
        <v>0</v>
      </c>
      <c r="AF5" s="37">
        <f t="shared" si="4"/>
        <v>0</v>
      </c>
      <c r="AG5" s="37">
        <f t="shared" si="5"/>
        <v>0</v>
      </c>
      <c r="AH5" s="37">
        <f t="shared" si="6"/>
        <v>0</v>
      </c>
      <c r="AI5" s="37">
        <f t="shared" si="7"/>
        <v>0</v>
      </c>
      <c r="AJ5" s="37">
        <f t="shared" si="8"/>
        <v>0</v>
      </c>
      <c r="AK5" s="37">
        <f t="shared" si="9"/>
        <v>0</v>
      </c>
      <c r="AL5" s="37">
        <f t="shared" si="10"/>
        <v>0</v>
      </c>
      <c r="AM5" s="60"/>
    </row>
    <row r="6" spans="1:39" customFormat="1" hidden="1" x14ac:dyDescent="0.2">
      <c r="A6">
        <f t="shared" si="11"/>
        <v>0</v>
      </c>
      <c r="B6" s="51" t="s">
        <v>38</v>
      </c>
      <c r="C6" s="58" t="str">
        <f>VLOOKUP($B6,[1]Sheet1!$A$3:$D$92,2,FALSE)</f>
        <v>Why</v>
      </c>
      <c r="D6" s="59" t="str">
        <f>VLOOKUP($B6,[1]Sheet1!$A$3:$D$92,3,FALSE)</f>
        <v>R Proko</v>
      </c>
      <c r="E6" s="52" t="str">
        <f>IF(ISNA(VLOOKUP($B6,'Race 1'!$A$5:$I$31,9,FALSE)),"DNC",VLOOKUP($B6,'Race 1'!$A$5:$I$31,9,FALSE))</f>
        <v>DNC</v>
      </c>
      <c r="F6" s="53">
        <f>IF(AND(E6&lt;50,E6&gt;0),400/(E6+3),IF(E6="DNF",400/(E$71+4),0))</f>
        <v>0</v>
      </c>
      <c r="G6" s="54" t="str">
        <f>IF(ISNA(VLOOKUP($B6,'Race 2'!$A$5:$I$32,9,FALSE)),"DNC",VLOOKUP($B6,'Race 2'!$A$5:$I$32,9,FALSE))</f>
        <v>DNC</v>
      </c>
      <c r="H6" s="53">
        <f>IF(AND(G6&lt;50,G6&gt;0),400/(G6+3),IF(G6="DNF",400/(G$71+4),0))</f>
        <v>0</v>
      </c>
      <c r="I6" s="54" t="str">
        <f>IF(ISNA(VLOOKUP($B6,'Race 3'!$A$5:$I$35,9,FALSE)),"DNC",VLOOKUP($B6,'Race 3'!$A$5:$I$35,9,FALSE))</f>
        <v>DNC</v>
      </c>
      <c r="J6" s="53">
        <f>IF(AND(I6&lt;50,I6&gt;0),400/(I6+3),IF(I6="DNF",400/(I$71+4),0))</f>
        <v>0</v>
      </c>
      <c r="K6" s="54" t="str">
        <f>IF(ISNA(VLOOKUP($B6,'Race 4'!$A$5:$I$23,9,FALSE)),"DNC",VLOOKUP($B6,'Race 4'!$A$5:$I$23,9,FALSE))</f>
        <v>DNC</v>
      </c>
      <c r="L6" s="53">
        <f>IF(AND(K6&lt;50,K6&gt;0),400/(K6+3),IF(K6="DNF",400/(K$71+4),0))</f>
        <v>0</v>
      </c>
      <c r="M6" s="54" t="str">
        <f>IF(ISNA(VLOOKUP($B6,'Race 5'!$A$5:$I$33,9,FALSE)),"DNC",VLOOKUP($B6,'Race 5'!$A$5:$I$33,9,FALSE))</f>
        <v>DNC</v>
      </c>
      <c r="N6" s="53">
        <f>IF(AND(M6&lt;50,M6&gt;0),400/(M6+3),IF(M6="DNF",400/(M$71+4),0))</f>
        <v>0</v>
      </c>
      <c r="O6" s="54" t="str">
        <f>IF(ISNA(VLOOKUP($B6,'Race 6'!$A$5:$I$25,9,FALSE)),"DNC",VLOOKUP($B6,'Race 6'!$A$5:$I$25,9,FALSE))</f>
        <v>DNC</v>
      </c>
      <c r="P6" s="53">
        <f>IF(AND(O6&lt;50,O6&gt;0),400/(O6+3),IF(O6="DNF",400/(O$71+4),0))</f>
        <v>0</v>
      </c>
      <c r="Q6" s="54" t="str">
        <f>IF(ISNA(VLOOKUP($B6,'Race 7'!$A$5:$I$29,9,FALSE)),"DNC",VLOOKUP($B6,'Race 7'!$A$5:$I$29,9,FALSE))</f>
        <v>DNC</v>
      </c>
      <c r="R6" s="53">
        <f>IF(AND(Q6&lt;50,Q6&gt;0),400/(Q6+3),IF(Q6="DNF",400/(Q$71+4),0))</f>
        <v>0</v>
      </c>
      <c r="S6" s="54" t="str">
        <f>IF(ISNA(VLOOKUP($B6,'Race 8'!$A$5:$I$24,9,FALSE)),"DNC",VLOOKUP($B6,'Race 8'!$A$5:$I$24,9,FALSE))</f>
        <v>DNC</v>
      </c>
      <c r="T6" s="53">
        <f>IF(AND(S6&lt;50,S6&gt;0),400/(S6+3),IF(S6="DNF",400/(S$71+4),0))</f>
        <v>0</v>
      </c>
      <c r="U6" s="54" t="str">
        <f>IF(ISNA(VLOOKUP($B6,'Race 9'!$A$5:$I$35,9,FALSE)),"DNC",VLOOKUP($B6,'Race 9'!$A$5:$I$35,9,FALSE))</f>
        <v>DNC</v>
      </c>
      <c r="V6" s="53">
        <f>IF(AND(U6&lt;50,U6&gt;0),400/(U6+3),IF(U6="DNF",400/(U$71+4),0))</f>
        <v>0</v>
      </c>
      <c r="W6" s="54" t="str">
        <f>IF(ISNA(VLOOKUP($B6,'Race 10'!$A$5:$I$35,9,FALSE)),"DNC",VLOOKUP($B6,'Race 10'!$A$5:$I$35,9,FALSE))</f>
        <v>DNC</v>
      </c>
      <c r="X6" s="53">
        <f>IF(AND(W6&lt;50,W6&gt;0),400/(W6+3),IF(W6="DNF",400/(W$71+4),0))</f>
        <v>0</v>
      </c>
      <c r="Y6" s="55">
        <f t="shared" si="12"/>
        <v>0</v>
      </c>
      <c r="Z6" s="56">
        <f t="shared" si="13"/>
        <v>0</v>
      </c>
      <c r="AA6" s="57">
        <f>RANK(Z6,$Z$4:$Z$69,0)</f>
        <v>24</v>
      </c>
      <c r="AB6" s="37">
        <f t="shared" si="0"/>
        <v>0</v>
      </c>
      <c r="AC6" s="37">
        <f t="shared" si="1"/>
        <v>0</v>
      </c>
      <c r="AD6" s="37">
        <f t="shared" si="2"/>
        <v>0</v>
      </c>
      <c r="AE6" s="37">
        <f t="shared" si="3"/>
        <v>0</v>
      </c>
      <c r="AF6" s="37">
        <f t="shared" si="4"/>
        <v>0</v>
      </c>
      <c r="AG6" s="37">
        <f t="shared" si="5"/>
        <v>0</v>
      </c>
      <c r="AH6" s="37">
        <f t="shared" si="6"/>
        <v>0</v>
      </c>
      <c r="AI6" s="37">
        <f t="shared" si="7"/>
        <v>0</v>
      </c>
      <c r="AJ6" s="37">
        <f t="shared" si="8"/>
        <v>0</v>
      </c>
      <c r="AK6" s="37">
        <f t="shared" si="9"/>
        <v>0</v>
      </c>
      <c r="AL6" s="37">
        <f t="shared" si="10"/>
        <v>0</v>
      </c>
    </row>
    <row r="7" spans="1:39" customFormat="1" x14ac:dyDescent="0.2">
      <c r="A7">
        <f t="shared" si="11"/>
        <v>1</v>
      </c>
      <c r="B7" s="51">
        <v>19</v>
      </c>
      <c r="C7" s="58" t="str">
        <f>VLOOKUP($B7,[1]Sheet1!$A$3:$D$94,2,FALSE)</f>
        <v>Athena</v>
      </c>
      <c r="D7" s="59" t="str">
        <f>VLOOKUP($B7,[1]Sheet1!$A$3:$D$94,3,FALSE)</f>
        <v>S Fraser</v>
      </c>
      <c r="E7" s="52">
        <f>IF(ISNA(VLOOKUP($B7,'Race 1'!$A$5:$I$31,9,FALSE)),"DNC",VLOOKUP($B7,'Race 1'!$A$5:$I$31,9,FALSE))</f>
        <v>11</v>
      </c>
      <c r="F7" s="53">
        <f>IF(AND(E7&lt;50,E7&gt;0),400/(E7+3),IF(E7="DNF",400/(E$71+4),0))</f>
        <v>28.571428571428573</v>
      </c>
      <c r="G7" s="54">
        <f>IF(ISNA(VLOOKUP($B7,'Race 2'!$A$5:$I$32,9,FALSE)),"DNC",VLOOKUP($B7,'Race 2'!$A$5:$I$32,9,FALSE))</f>
        <v>13</v>
      </c>
      <c r="H7" s="53">
        <f>IF(AND(G7&lt;50,G7&gt;0),400/(G7+3),IF(G7="DNF",400/(G$71+4),0))</f>
        <v>25</v>
      </c>
      <c r="I7" s="54" t="str">
        <f>IF(ISNA(VLOOKUP($B7,'Race 3'!$A$5:$I$35,9,FALSE)),"DNC",VLOOKUP($B7,'Race 3'!$A$5:$I$35,9,FALSE))</f>
        <v>DNC</v>
      </c>
      <c r="J7" s="53">
        <f>IF(AND(I7&lt;50,I7&gt;0),400/(I7+3),IF(I7="DNF",400/(I$71+4),0))</f>
        <v>0</v>
      </c>
      <c r="K7" s="54" t="str">
        <f>IF(ISNA(VLOOKUP($B7,'Race 4'!$A$5:$I$23,9,FALSE)),"DNC",VLOOKUP($B7,'Race 4'!$A$5:$I$23,9,FALSE))</f>
        <v>DNC</v>
      </c>
      <c r="L7" s="53">
        <f>IF(AND(K7&lt;50,K7&gt;0),400/(K7+3),IF(K7="DNF",400/(K$71+4),0))</f>
        <v>0</v>
      </c>
      <c r="M7" s="54" t="str">
        <f>IF(ISNA(VLOOKUP($B7,'Race 5'!$A$5:$I$33,9,FALSE)),"DNC",VLOOKUP($B7,'Race 5'!$A$5:$I$33,9,FALSE))</f>
        <v>DNC</v>
      </c>
      <c r="N7" s="53">
        <f>IF(AND(M7&lt;50,M7&gt;0),400/(M7+3),IF(M7="DNF",400/(M$71+4),0))</f>
        <v>0</v>
      </c>
      <c r="O7" s="54" t="str">
        <f>IF(ISNA(VLOOKUP($B7,'Race 6'!$A$5:$I$25,9,FALSE)),"DNC",VLOOKUP($B7,'Race 6'!$A$5:$I$25,9,FALSE))</f>
        <v>DNC</v>
      </c>
      <c r="P7" s="53">
        <f>IF(AND(O7&lt;50,O7&gt;0),400/(O7+3),IF(O7="DNF",400/(O$71+4),0))</f>
        <v>0</v>
      </c>
      <c r="Q7" s="54" t="str">
        <f>IF(ISNA(VLOOKUP($B7,'Race 7'!$A$5:$I$29,9,FALSE)),"DNC",VLOOKUP($B7,'Race 7'!$A$5:$I$29,9,FALSE))</f>
        <v>DNC</v>
      </c>
      <c r="R7" s="53">
        <f>IF(AND(Q7&lt;50,Q7&gt;0),400/(Q7+3),IF(Q7="DNF",400/(Q$71+4),0))</f>
        <v>0</v>
      </c>
      <c r="S7" s="54" t="str">
        <f>IF(ISNA(VLOOKUP($B7,'Race 8'!$A$5:$I$24,9,FALSE)),"DNC",VLOOKUP($B7,'Race 8'!$A$5:$I$24,9,FALSE))</f>
        <v>DNC</v>
      </c>
      <c r="T7" s="53">
        <f>IF(AND(S7&lt;50,S7&gt;0),400/(S7+3),IF(S7="DNF",400/(S$71+4),0))</f>
        <v>0</v>
      </c>
      <c r="U7" s="54" t="str">
        <f>IF(ISNA(VLOOKUP($B7,'Race 9'!$A$5:$I$35,9,FALSE)),"DNC",VLOOKUP($B7,'Race 9'!$A$5:$I$35,9,FALSE))</f>
        <v>DNC</v>
      </c>
      <c r="V7" s="53">
        <f>IF(AND(U7&lt;50,U7&gt;0),400/(U7+3),IF(U7="DNF",400/(U$71+4),0))</f>
        <v>0</v>
      </c>
      <c r="W7" s="54" t="str">
        <f>IF(ISNA(VLOOKUP($B7,'Race 10'!$A$5:$I$35,9,FALSE)),"DNC",VLOOKUP($B7,'Race 10'!$A$5:$I$35,9,FALSE))</f>
        <v>DNC</v>
      </c>
      <c r="X7" s="53">
        <f>IF(AND(W7&lt;50,W7&gt;0),400/(W7+3),IF(W7="DNF",400/(W$71+4),0))</f>
        <v>0</v>
      </c>
      <c r="Y7" s="55">
        <f t="shared" si="12"/>
        <v>53.571428571428569</v>
      </c>
      <c r="Z7" s="56">
        <f t="shared" si="13"/>
        <v>53.571428571428569</v>
      </c>
      <c r="AA7" s="57">
        <f>RANK(Z7,$Z$4:$Z$69,0)</f>
        <v>19</v>
      </c>
      <c r="AB7" s="37">
        <f t="shared" si="0"/>
        <v>0</v>
      </c>
      <c r="AC7" s="37">
        <f t="shared" si="1"/>
        <v>28.571428571428573</v>
      </c>
      <c r="AD7" s="37">
        <f t="shared" si="2"/>
        <v>25</v>
      </c>
      <c r="AE7" s="37">
        <f t="shared" si="3"/>
        <v>0</v>
      </c>
      <c r="AF7" s="37">
        <f t="shared" si="4"/>
        <v>0</v>
      </c>
      <c r="AG7" s="37">
        <f t="shared" si="5"/>
        <v>0</v>
      </c>
      <c r="AH7" s="37">
        <f t="shared" si="6"/>
        <v>0</v>
      </c>
      <c r="AI7" s="37">
        <f t="shared" si="7"/>
        <v>0</v>
      </c>
      <c r="AJ7" s="37">
        <f t="shared" si="8"/>
        <v>0</v>
      </c>
      <c r="AK7" s="37">
        <f t="shared" si="9"/>
        <v>0</v>
      </c>
      <c r="AL7" s="37">
        <f t="shared" si="10"/>
        <v>0</v>
      </c>
    </row>
    <row r="8" spans="1:39" customFormat="1" x14ac:dyDescent="0.2">
      <c r="A8">
        <f t="shared" si="11"/>
        <v>1</v>
      </c>
      <c r="B8" s="51">
        <v>29</v>
      </c>
      <c r="C8" s="58" t="str">
        <f>VLOOKUP($B8,[1]Sheet1!$A$3:$D$94,2,FALSE)</f>
        <v>Wild Child</v>
      </c>
      <c r="D8" s="59" t="str">
        <f>VLOOKUP($B8,[1]Sheet1!$A$3:$D$94,3,FALSE)</f>
        <v>T Bird</v>
      </c>
      <c r="E8" s="52">
        <f>IF(ISNA(VLOOKUP($B8,'Race 1'!$A$5:$I$31,9,FALSE)),"DNC",VLOOKUP($B8,'Race 1'!$A$5:$I$31,9,FALSE))</f>
        <v>12</v>
      </c>
      <c r="F8" s="53">
        <f>IF(AND(E8&lt;50,E8&gt;0),400/(E8+3),IF(E8="DNF",400/(E$71+4),0))</f>
        <v>26.666666666666668</v>
      </c>
      <c r="G8" s="54">
        <f>IF(ISNA(VLOOKUP($B8,'Race 2'!$A$5:$I$32,9,FALSE)),"DNC",VLOOKUP($B8,'Race 2'!$A$5:$I$32,9,FALSE))</f>
        <v>11</v>
      </c>
      <c r="H8" s="53">
        <f>IF(AND(G8&lt;50,G8&gt;0),400/(G8+3),IF(G8="DNF",400/(G$71+4),0))</f>
        <v>28.571428571428573</v>
      </c>
      <c r="I8" s="54">
        <f>IF(ISNA(VLOOKUP($B8,'Race 3'!$A$5:$I$35,9,FALSE)),"DNC",VLOOKUP($B8,'Race 3'!$A$5:$I$35,9,FALSE))</f>
        <v>10</v>
      </c>
      <c r="J8" s="53">
        <f>IF(AND(I8&lt;50,I8&gt;0),400/(I8+3),IF(I8="DNF",400/(I$71+4),0))</f>
        <v>30.76923076923077</v>
      </c>
      <c r="K8" s="54">
        <f>IF(ISNA(VLOOKUP($B8,'Race 4'!$A$5:$I$23,9,FALSE)),"DNC",VLOOKUP($B8,'Race 4'!$A$5:$I$23,9,FALSE))</f>
        <v>6</v>
      </c>
      <c r="L8" s="53">
        <f>IF(AND(K8&lt;50,K8&gt;0),400/(K8+3),IF(K8="DNF",400/(K$71+4),0))</f>
        <v>44.444444444444443</v>
      </c>
      <c r="M8" s="54">
        <f>IF(ISNA(VLOOKUP($B8,'Race 5'!$A$5:$I$33,9,FALSE)),"DNC",VLOOKUP($B8,'Race 5'!$A$5:$I$33,9,FALSE))</f>
        <v>12</v>
      </c>
      <c r="N8" s="53">
        <f>IF(AND(M8&lt;50,M8&gt;0),400/(M8+3),IF(M8="DNF",400/(M$71+4),0))</f>
        <v>26.666666666666668</v>
      </c>
      <c r="O8" s="54">
        <f>IF(ISNA(VLOOKUP($B8,'Race 6'!$A$5:$I$25,9,FALSE)),"DNC",VLOOKUP($B8,'Race 6'!$A$5:$I$25,9,FALSE))</f>
        <v>13</v>
      </c>
      <c r="P8" s="53">
        <f>IF(AND(O8&lt;50,O8&gt;0),400/(O8+3),IF(O8="DNF",400/(O$71+4),0))</f>
        <v>25</v>
      </c>
      <c r="Q8" s="54">
        <f>IF(ISNA(VLOOKUP($B8,'Race 7'!$A$5:$I$29,9,FALSE)),"DNC",VLOOKUP($B8,'Race 7'!$A$5:$I$29,9,FALSE))</f>
        <v>3</v>
      </c>
      <c r="R8" s="53">
        <f>IF(AND(Q8&lt;50,Q8&gt;0),400/(Q8+3),IF(Q8="DNF",400/(Q$71+4),0))</f>
        <v>66.666666666666671</v>
      </c>
      <c r="S8" s="54">
        <f>IF(ISNA(VLOOKUP($B8,'Race 8'!$A$5:$I$24,9,FALSE)),"DNC",VLOOKUP($B8,'Race 8'!$A$5:$I$24,9,FALSE))</f>
        <v>6</v>
      </c>
      <c r="T8" s="53">
        <f>IF(AND(S8&lt;50,S8&gt;0),400/(S8+3),IF(S8="DNF",400/(S$71+4),0))</f>
        <v>44.444444444444443</v>
      </c>
      <c r="U8" s="54" t="str">
        <f>IF(ISNA(VLOOKUP($B8,'Race 9'!$A$5:$I$35,9,FALSE)),"DNC",VLOOKUP($B8,'Race 9'!$A$5:$I$35,9,FALSE))</f>
        <v>DNC</v>
      </c>
      <c r="V8" s="53">
        <f>IF(AND(U8&lt;50,U8&gt;0),400/(U8+3),IF(U8="DNF",400/(U$71+4),0))</f>
        <v>0</v>
      </c>
      <c r="W8" s="54" t="str">
        <f>IF(ISNA(VLOOKUP($B8,'Race 10'!$A$5:$I$35,9,FALSE)),"DNC",VLOOKUP($B8,'Race 10'!$A$5:$I$35,9,FALSE))</f>
        <v>DNC</v>
      </c>
      <c r="X8" s="53">
        <f>IF(AND(W8&lt;50,W8&gt;0),400/(W8+3),IF(W8="DNF",400/(W$71+4),0))</f>
        <v>0</v>
      </c>
      <c r="Y8" s="55">
        <f t="shared" si="12"/>
        <v>293.22954822954824</v>
      </c>
      <c r="Z8" s="56">
        <f t="shared" si="13"/>
        <v>241.56288156288156</v>
      </c>
      <c r="AA8" s="57">
        <f>RANK(Z8,$Z$4:$Z$69,0)</f>
        <v>9</v>
      </c>
      <c r="AB8" s="37">
        <f t="shared" si="0"/>
        <v>51.666666666666671</v>
      </c>
      <c r="AC8" s="37">
        <f t="shared" si="1"/>
        <v>26.666666666666668</v>
      </c>
      <c r="AD8" s="37">
        <f t="shared" si="2"/>
        <v>28.571428571428573</v>
      </c>
      <c r="AE8" s="37">
        <f t="shared" si="3"/>
        <v>30.76923076923077</v>
      </c>
      <c r="AF8" s="37">
        <f t="shared" si="4"/>
        <v>44.444444444444443</v>
      </c>
      <c r="AG8" s="37">
        <f t="shared" si="5"/>
        <v>26.666666666666668</v>
      </c>
      <c r="AH8" s="37">
        <f t="shared" si="6"/>
        <v>25</v>
      </c>
      <c r="AI8" s="37">
        <f t="shared" si="7"/>
        <v>66.666666666666671</v>
      </c>
      <c r="AJ8" s="37">
        <f t="shared" si="8"/>
        <v>44.444444444444443</v>
      </c>
      <c r="AK8" s="37">
        <f t="shared" si="9"/>
        <v>0</v>
      </c>
      <c r="AL8" s="37">
        <f t="shared" si="10"/>
        <v>0</v>
      </c>
    </row>
    <row r="9" spans="1:39" customFormat="1" hidden="1" x14ac:dyDescent="0.2">
      <c r="A9">
        <f t="shared" si="11"/>
        <v>0</v>
      </c>
      <c r="B9" s="51">
        <v>31</v>
      </c>
      <c r="C9" s="58" t="str">
        <f>VLOOKUP($B9,[1]Sheet1!$A$3:$D$92,2,FALSE)</f>
        <v>Sayonara</v>
      </c>
      <c r="D9" s="59" t="str">
        <f>VLOOKUP($B9,[1]Sheet1!$A$3:$D$92,3,FALSE)</f>
        <v>M Drake</v>
      </c>
      <c r="E9" s="52" t="str">
        <f>IF(ISNA(VLOOKUP($B9,'Race 1'!$A$5:$I$31,9,FALSE)),"DNC",VLOOKUP($B9,'Race 1'!$A$5:$I$31,9,FALSE))</f>
        <v>DNC</v>
      </c>
      <c r="F9" s="53">
        <f>IF(AND(E9&lt;50,E9&gt;0),400/(E9+3),IF(E9="DNF",400/(E$71+4),0))</f>
        <v>0</v>
      </c>
      <c r="G9" s="54" t="str">
        <f>IF(ISNA(VLOOKUP($B9,'Race 2'!$A$5:$I$32,9,FALSE)),"DNC",VLOOKUP($B9,'Race 2'!$A$5:$I$32,9,FALSE))</f>
        <v>DNC</v>
      </c>
      <c r="H9" s="53">
        <f>IF(AND(G9&lt;50,G9&gt;0),400/(G9+3),IF(G9="DNF",400/(G$71+4),0))</f>
        <v>0</v>
      </c>
      <c r="I9" s="54" t="str">
        <f>IF(ISNA(VLOOKUP($B9,'Race 3'!$A$5:$I$35,9,FALSE)),"DNC",VLOOKUP($B9,'Race 3'!$A$5:$I$35,9,FALSE))</f>
        <v>DNC</v>
      </c>
      <c r="J9" s="53">
        <f>IF(AND(I9&lt;50,I9&gt;0),400/(I9+3),IF(I9="DNF",400/(I$71+4),0))</f>
        <v>0</v>
      </c>
      <c r="K9" s="54" t="str">
        <f>IF(ISNA(VLOOKUP($B9,'Race 4'!$A$5:$I$23,9,FALSE)),"DNC",VLOOKUP($B9,'Race 4'!$A$5:$I$23,9,FALSE))</f>
        <v>DNC</v>
      </c>
      <c r="L9" s="53">
        <f>IF(AND(K9&lt;50,K9&gt;0),400/(K9+3),IF(K9="DNF",400/(K$71+4),0))</f>
        <v>0</v>
      </c>
      <c r="M9" s="54" t="str">
        <f>IF(ISNA(VLOOKUP($B9,'Race 5'!$A$5:$I$33,9,FALSE)),"DNC",VLOOKUP($B9,'Race 5'!$A$5:$I$33,9,FALSE))</f>
        <v>DNC</v>
      </c>
      <c r="N9" s="53">
        <f>IF(AND(M9&lt;50,M9&gt;0),400/(M9+3),IF(M9="DNF",400/(M$71+4),0))</f>
        <v>0</v>
      </c>
      <c r="O9" s="54" t="str">
        <f>IF(ISNA(VLOOKUP($B9,'Race 6'!$A$5:$I$25,9,FALSE)),"DNC",VLOOKUP($B9,'Race 6'!$A$5:$I$25,9,FALSE))</f>
        <v>DNC</v>
      </c>
      <c r="P9" s="53">
        <f>IF(AND(O9&lt;50,O9&gt;0),400/(O9+3),IF(O9="DNF",400/(O$71+4),0))</f>
        <v>0</v>
      </c>
      <c r="Q9" s="54" t="str">
        <f>IF(ISNA(VLOOKUP($B9,'Race 7'!$A$5:$I$29,9,FALSE)),"DNC",VLOOKUP($B9,'Race 7'!$A$5:$I$29,9,FALSE))</f>
        <v>DNC</v>
      </c>
      <c r="R9" s="53">
        <f>IF(AND(Q9&lt;50,Q9&gt;0),400/(Q9+3),IF(Q9="DNF",400/(Q$71+4),0))</f>
        <v>0</v>
      </c>
      <c r="S9" s="54" t="str">
        <f>IF(ISNA(VLOOKUP($B9,'Race 8'!$A$5:$I$24,9,FALSE)),"DNC",VLOOKUP($B9,'Race 8'!$A$5:$I$24,9,FALSE))</f>
        <v>DNC</v>
      </c>
      <c r="T9" s="53">
        <f>IF(AND(S9&lt;50,S9&gt;0),400/(S9+3),IF(S9="DNF",400/(S$71+4),0))</f>
        <v>0</v>
      </c>
      <c r="U9" s="54" t="str">
        <f>IF(ISNA(VLOOKUP($B9,'Race 9'!$A$5:$I$35,9,FALSE)),"DNC",VLOOKUP($B9,'Race 9'!$A$5:$I$35,9,FALSE))</f>
        <v>DNC</v>
      </c>
      <c r="V9" s="53">
        <f>IF(AND(U9&lt;50,U9&gt;0),400/(U9+3),IF(U9="DNF",400/(U$71+4),0))</f>
        <v>0</v>
      </c>
      <c r="W9" s="54" t="str">
        <f>IF(ISNA(VLOOKUP($B9,'Race 10'!$A$5:$I$35,9,FALSE)),"DNC",VLOOKUP($B9,'Race 10'!$A$5:$I$35,9,FALSE))</f>
        <v>DNC</v>
      </c>
      <c r="X9" s="53">
        <f>IF(AND(W9&lt;50,W9&gt;0),400/(W9+3),IF(W9="DNF",400/(W$71+4),0))</f>
        <v>0</v>
      </c>
      <c r="Y9" s="55">
        <f t="shared" si="12"/>
        <v>0</v>
      </c>
      <c r="Z9" s="56">
        <f t="shared" si="13"/>
        <v>0</v>
      </c>
      <c r="AA9" s="57">
        <f>RANK(Z9,$Z$4:$Z$69,0)</f>
        <v>24</v>
      </c>
      <c r="AB9" s="37">
        <f t="shared" si="0"/>
        <v>0</v>
      </c>
      <c r="AC9" s="37">
        <f t="shared" si="1"/>
        <v>0</v>
      </c>
      <c r="AD9" s="37">
        <f t="shared" si="2"/>
        <v>0</v>
      </c>
      <c r="AE9" s="37">
        <f t="shared" si="3"/>
        <v>0</v>
      </c>
      <c r="AF9" s="37">
        <f t="shared" si="4"/>
        <v>0</v>
      </c>
      <c r="AG9" s="37">
        <f t="shared" si="5"/>
        <v>0</v>
      </c>
      <c r="AH9" s="37">
        <f t="shared" si="6"/>
        <v>0</v>
      </c>
      <c r="AI9" s="37">
        <f t="shared" si="7"/>
        <v>0</v>
      </c>
      <c r="AJ9" s="37">
        <f t="shared" si="8"/>
        <v>0</v>
      </c>
      <c r="AK9" s="37">
        <f t="shared" si="9"/>
        <v>0</v>
      </c>
      <c r="AL9" s="37">
        <f t="shared" si="10"/>
        <v>0</v>
      </c>
    </row>
    <row r="10" spans="1:39" customFormat="1" x14ac:dyDescent="0.2">
      <c r="A10">
        <f t="shared" si="11"/>
        <v>1</v>
      </c>
      <c r="B10" s="51">
        <v>39</v>
      </c>
      <c r="C10" s="58" t="str">
        <f>VLOOKUP($B10,[1]Sheet1!$A$3:$D$94,2,FALSE)</f>
        <v>Windbag II</v>
      </c>
      <c r="D10" s="59" t="str">
        <f>VLOOKUP($B10,[1]Sheet1!$A$3:$D$94,3,FALSE)</f>
        <v>R Mackie</v>
      </c>
      <c r="E10" s="52">
        <f>IF(ISNA(VLOOKUP($B10,'Race 1'!$A$5:$I$31,9,FALSE)),"DNC",VLOOKUP($B10,'Race 1'!$A$5:$I$31,9,FALSE))</f>
        <v>8</v>
      </c>
      <c r="F10" s="53">
        <f>IF(AND(E10&lt;50,E10&gt;0),400/(E10+3),IF(E10="DNF",400/(E$71+4),0))</f>
        <v>36.363636363636367</v>
      </c>
      <c r="G10" s="54">
        <f>IF(ISNA(VLOOKUP($B10,'Race 2'!$A$5:$I$32,9,FALSE)),"DNC",VLOOKUP($B10,'Race 2'!$A$5:$I$32,9,FALSE))</f>
        <v>15</v>
      </c>
      <c r="H10" s="53">
        <f>IF(AND(G10&lt;50,G10&gt;0),400/(G10+3),IF(G10="DNF",400/(G$71+4),0))</f>
        <v>22.222222222222221</v>
      </c>
      <c r="I10" s="54" t="str">
        <f>IF(ISNA(VLOOKUP($B10,'Race 3'!$A$5:$I$35,9,FALSE)),"DNC",VLOOKUP($B10,'Race 3'!$A$5:$I$35,9,FALSE))</f>
        <v>DNC</v>
      </c>
      <c r="J10" s="53">
        <f>IF(AND(I10&lt;50,I10&gt;0),400/(I10+3),IF(I10="DNF",400/(I$71+4),0))</f>
        <v>0</v>
      </c>
      <c r="K10" s="54" t="str">
        <f>IF(ISNA(VLOOKUP($B10,'Race 4'!$A$5:$I$23,9,FALSE)),"DNC",VLOOKUP($B10,'Race 4'!$A$5:$I$23,9,FALSE))</f>
        <v>DNC</v>
      </c>
      <c r="L10" s="53">
        <f>IF(AND(K10&lt;50,K10&gt;0),400/(K10+3),IF(K10="DNF",400/(K$71+4),0))</f>
        <v>0</v>
      </c>
      <c r="M10" s="54" t="str">
        <f>IF(ISNA(VLOOKUP($B10,'Race 5'!$A$5:$I$33,9,FALSE)),"DNC",VLOOKUP($B10,'Race 5'!$A$5:$I$33,9,FALSE))</f>
        <v>DNC</v>
      </c>
      <c r="N10" s="53">
        <f>IF(AND(M10&lt;50,M10&gt;0),400/(M10+3),IF(M10="DNF",400/(M$71+4),0))</f>
        <v>0</v>
      </c>
      <c r="O10" s="54" t="str">
        <f>IF(ISNA(VLOOKUP($B10,'Race 6'!$A$5:$I$25,9,FALSE)),"DNC",VLOOKUP($B10,'Race 6'!$A$5:$I$25,9,FALSE))</f>
        <v>DNC</v>
      </c>
      <c r="P10" s="53">
        <f>IF(AND(O10&lt;50,O10&gt;0),400/(O10+3),IF(O10="DNF",400/(O$71+4),0))</f>
        <v>0</v>
      </c>
      <c r="Q10" s="54" t="str">
        <f>IF(ISNA(VLOOKUP($B10,'Race 7'!$A$5:$I$29,9,FALSE)),"DNC",VLOOKUP($B10,'Race 7'!$A$5:$I$29,9,FALSE))</f>
        <v>DNC</v>
      </c>
      <c r="R10" s="53">
        <f>IF(AND(Q10&lt;50,Q10&gt;0),400/(Q10+3),IF(Q10="DNF",400/(Q$71+4),0))</f>
        <v>0</v>
      </c>
      <c r="S10" s="54" t="str">
        <f>IF(ISNA(VLOOKUP($B10,'Race 8'!$A$5:$I$24,9,FALSE)),"DNC",VLOOKUP($B10,'Race 8'!$A$5:$I$24,9,FALSE))</f>
        <v>DNC</v>
      </c>
      <c r="T10" s="53">
        <f>IF(AND(S10&lt;50,S10&gt;0),400/(S10+3),IF(S10="DNF",400/(S$71+4),0))</f>
        <v>0</v>
      </c>
      <c r="U10" s="54" t="str">
        <f>IF(ISNA(VLOOKUP($B10,'Race 9'!$A$5:$I$35,9,FALSE)),"DNC",VLOOKUP($B10,'Race 9'!$A$5:$I$35,9,FALSE))</f>
        <v>DNC</v>
      </c>
      <c r="V10" s="53">
        <f>IF(AND(U10&lt;50,U10&gt;0),400/(U10+3),IF(U10="DNF",400/(U$71+4),0))</f>
        <v>0</v>
      </c>
      <c r="W10" s="54" t="str">
        <f>IF(ISNA(VLOOKUP($B10,'Race 10'!$A$5:$I$35,9,FALSE)),"DNC",VLOOKUP($B10,'Race 10'!$A$5:$I$35,9,FALSE))</f>
        <v>DNC</v>
      </c>
      <c r="X10" s="53">
        <f>IF(AND(W10&lt;50,W10&gt;0),400/(W10+3),IF(W10="DNF",400/(W$71+4),0))</f>
        <v>0</v>
      </c>
      <c r="Y10" s="55">
        <f t="shared" si="12"/>
        <v>58.585858585858588</v>
      </c>
      <c r="Z10" s="56">
        <f t="shared" si="13"/>
        <v>58.585858585858588</v>
      </c>
      <c r="AA10" s="57">
        <f>RANK(Z10,$Z$4:$Z$69,0)</f>
        <v>18</v>
      </c>
      <c r="AB10" s="37">
        <f t="shared" si="0"/>
        <v>0</v>
      </c>
      <c r="AC10" s="37">
        <f t="shared" si="1"/>
        <v>36.363636363636367</v>
      </c>
      <c r="AD10" s="37">
        <f t="shared" si="2"/>
        <v>22.222222222222221</v>
      </c>
      <c r="AE10" s="37">
        <f t="shared" si="3"/>
        <v>0</v>
      </c>
      <c r="AF10" s="37">
        <f t="shared" si="4"/>
        <v>0</v>
      </c>
      <c r="AG10" s="37">
        <f t="shared" si="5"/>
        <v>0</v>
      </c>
      <c r="AH10" s="37">
        <f t="shared" si="6"/>
        <v>0</v>
      </c>
      <c r="AI10" s="37">
        <f t="shared" si="7"/>
        <v>0</v>
      </c>
      <c r="AJ10" s="37">
        <f t="shared" si="8"/>
        <v>0</v>
      </c>
      <c r="AK10" s="37">
        <f t="shared" si="9"/>
        <v>0</v>
      </c>
      <c r="AL10" s="37">
        <f t="shared" si="10"/>
        <v>0</v>
      </c>
    </row>
    <row r="11" spans="1:39" customFormat="1" hidden="1" x14ac:dyDescent="0.2">
      <c r="A11">
        <f t="shared" si="11"/>
        <v>0</v>
      </c>
      <c r="B11" s="51">
        <v>42</v>
      </c>
      <c r="C11" s="58" t="str">
        <f>VLOOKUP($B11,[1]Sheet1!$A$3:$D$92,2,FALSE)</f>
        <v>Free N Easy</v>
      </c>
      <c r="D11" s="59" t="str">
        <f>VLOOKUP($B11,[1]Sheet1!$A$3:$D$92,3,FALSE)</f>
        <v>B Wilcock</v>
      </c>
      <c r="E11" s="52" t="str">
        <f>IF(ISNA(VLOOKUP($B11,'Race 1'!$A$5:$I$31,9,FALSE)),"DNC",VLOOKUP($B11,'Race 1'!$A$5:$I$31,9,FALSE))</f>
        <v>DNC</v>
      </c>
      <c r="F11" s="53">
        <f>IF(AND(E11&lt;50,E11&gt;0),400/(E11+3),IF(E11="DNF",400/(E$71+4),0))</f>
        <v>0</v>
      </c>
      <c r="G11" s="54" t="str">
        <f>IF(ISNA(VLOOKUP($B11,'Race 2'!$A$5:$I$32,9,FALSE)),"DNC",VLOOKUP($B11,'Race 2'!$A$5:$I$32,9,FALSE))</f>
        <v>DNC</v>
      </c>
      <c r="H11" s="53">
        <f>IF(AND(G11&lt;50,G11&gt;0),400/(G11+3),IF(G11="DNF",400/(G$71+4),0))</f>
        <v>0</v>
      </c>
      <c r="I11" s="54" t="str">
        <f>IF(ISNA(VLOOKUP($B11,'Race 3'!$A$5:$I$35,9,FALSE)),"DNC",VLOOKUP($B11,'Race 3'!$A$5:$I$35,9,FALSE))</f>
        <v>DNC</v>
      </c>
      <c r="J11" s="53">
        <f>IF(AND(I11&lt;50,I11&gt;0),400/(I11+3),IF(I11="DNF",400/(I$71+4),0))</f>
        <v>0</v>
      </c>
      <c r="K11" s="54" t="str">
        <f>IF(ISNA(VLOOKUP($B11,'Race 4'!$A$5:$I$23,9,FALSE)),"DNC",VLOOKUP($B11,'Race 4'!$A$5:$I$23,9,FALSE))</f>
        <v>DNC</v>
      </c>
      <c r="L11" s="53">
        <f>IF(AND(K11&lt;50,K11&gt;0),400/(K11+3),IF(K11="DNF",400/(K$71+4),0))</f>
        <v>0</v>
      </c>
      <c r="M11" s="54" t="str">
        <f>IF(ISNA(VLOOKUP($B11,'Race 5'!$A$5:$I$33,9,FALSE)),"DNC",VLOOKUP($B11,'Race 5'!$A$5:$I$33,9,FALSE))</f>
        <v>DNC</v>
      </c>
      <c r="N11" s="53">
        <f>IF(AND(M11&lt;50,M11&gt;0),400/(M11+3),IF(M11="DNF",400/(M$71+4),0))</f>
        <v>0</v>
      </c>
      <c r="O11" s="54" t="str">
        <f>IF(ISNA(VLOOKUP($B11,'Race 6'!$A$5:$I$25,9,FALSE)),"DNC",VLOOKUP($B11,'Race 6'!$A$5:$I$25,9,FALSE))</f>
        <v>DNC</v>
      </c>
      <c r="P11" s="53">
        <f>IF(AND(O11&lt;50,O11&gt;0),400/(O11+3),IF(O11="DNF",400/(O$71+4),0))</f>
        <v>0</v>
      </c>
      <c r="Q11" s="54" t="str">
        <f>IF(ISNA(VLOOKUP($B11,'Race 7'!$A$5:$I$29,9,FALSE)),"DNC",VLOOKUP($B11,'Race 7'!$A$5:$I$29,9,FALSE))</f>
        <v>DNC</v>
      </c>
      <c r="R11" s="53">
        <f>IF(AND(Q11&lt;50,Q11&gt;0),400/(Q11+3),IF(Q11="DNF",400/(Q$71+4),0))</f>
        <v>0</v>
      </c>
      <c r="S11" s="54" t="str">
        <f>IF(ISNA(VLOOKUP($B11,'Race 8'!$A$5:$I$24,9,FALSE)),"DNC",VLOOKUP($B11,'Race 8'!$A$5:$I$24,9,FALSE))</f>
        <v>DNC</v>
      </c>
      <c r="T11" s="53">
        <f>IF(AND(S11&lt;50,S11&gt;0),400/(S11+3),IF(S11="DNF",400/(S$71+4),0))</f>
        <v>0</v>
      </c>
      <c r="U11" s="54" t="str">
        <f>IF(ISNA(VLOOKUP($B11,'Race 9'!$A$5:$I$35,9,FALSE)),"DNC",VLOOKUP($B11,'Race 9'!$A$5:$I$35,9,FALSE))</f>
        <v>DNC</v>
      </c>
      <c r="V11" s="53">
        <f>IF(AND(U11&lt;50,U11&gt;0),400/(U11+3),IF(U11="DNF",400/(U$71+4),0))</f>
        <v>0</v>
      </c>
      <c r="W11" s="54" t="str">
        <f>IF(ISNA(VLOOKUP($B11,'Race 10'!$A$5:$I$35,9,FALSE)),"DNC",VLOOKUP($B11,'Race 10'!$A$5:$I$35,9,FALSE))</f>
        <v>DNC</v>
      </c>
      <c r="X11" s="53">
        <f>IF(AND(W11&lt;50,W11&gt;0),400/(W11+3),IF(W11="DNF",400/(W$71+4),0))</f>
        <v>0</v>
      </c>
      <c r="Y11" s="55">
        <f t="shared" si="12"/>
        <v>0</v>
      </c>
      <c r="Z11" s="56">
        <f t="shared" si="13"/>
        <v>0</v>
      </c>
      <c r="AA11" s="57">
        <f>RANK(Z11,$Z$4:$Z$69,0)</f>
        <v>24</v>
      </c>
      <c r="AB11" s="37">
        <f t="shared" si="0"/>
        <v>0</v>
      </c>
      <c r="AC11" s="37">
        <f t="shared" si="1"/>
        <v>0</v>
      </c>
      <c r="AD11" s="37">
        <f t="shared" si="2"/>
        <v>0</v>
      </c>
      <c r="AE11" s="37">
        <f t="shared" si="3"/>
        <v>0</v>
      </c>
      <c r="AF11" s="37">
        <f t="shared" si="4"/>
        <v>0</v>
      </c>
      <c r="AG11" s="37">
        <f t="shared" si="5"/>
        <v>0</v>
      </c>
      <c r="AH11" s="37">
        <f t="shared" si="6"/>
        <v>0</v>
      </c>
      <c r="AI11" s="37">
        <f t="shared" si="7"/>
        <v>0</v>
      </c>
      <c r="AJ11" s="37">
        <f t="shared" si="8"/>
        <v>0</v>
      </c>
      <c r="AK11" s="37">
        <f t="shared" si="9"/>
        <v>0</v>
      </c>
      <c r="AL11" s="37">
        <f t="shared" si="10"/>
        <v>0</v>
      </c>
    </row>
    <row r="12" spans="1:39" hidden="1" x14ac:dyDescent="0.2">
      <c r="A12">
        <f t="shared" si="11"/>
        <v>0</v>
      </c>
      <c r="B12" s="51">
        <v>45</v>
      </c>
      <c r="C12" s="58" t="str">
        <f>VLOOKUP($B12,[1]Sheet1!$A$3:$D$92,2,FALSE)</f>
        <v>Ozzie</v>
      </c>
      <c r="D12" s="59" t="str">
        <f>VLOOKUP($B12,[1]Sheet1!$A$3:$D$92,3,FALSE)</f>
        <v>J Simpson</v>
      </c>
      <c r="E12" s="52" t="str">
        <f>IF(ISNA(VLOOKUP($B12,'Race 1'!$A$5:$I$31,9,FALSE)),"DNC",VLOOKUP($B12,'Race 1'!$A$5:$I$31,9,FALSE))</f>
        <v>DNC</v>
      </c>
      <c r="F12" s="53">
        <f>IF(AND(E12&lt;50,E12&gt;0),400/(E12+3),IF(E12="DNF",400/(E$71+4),0))</f>
        <v>0</v>
      </c>
      <c r="G12" s="54" t="str">
        <f>IF(ISNA(VLOOKUP($B12,'Race 2'!$A$5:$I$32,9,FALSE)),"DNC",VLOOKUP($B12,'Race 2'!$A$5:$I$32,9,FALSE))</f>
        <v>DNC</v>
      </c>
      <c r="H12" s="53">
        <f>IF(AND(G12&lt;50,G12&gt;0),400/(G12+3),IF(G12="DNF",400/(G$71+4),0))</f>
        <v>0</v>
      </c>
      <c r="I12" s="54" t="str">
        <f>IF(ISNA(VLOOKUP($B12,'Race 3'!$A$5:$I$35,9,FALSE)),"DNC",VLOOKUP($B12,'Race 3'!$A$5:$I$35,9,FALSE))</f>
        <v>DNC</v>
      </c>
      <c r="J12" s="53">
        <f>IF(AND(I12&lt;50,I12&gt;0),400/(I12+3),IF(I12="DNF",400/(I$71+4),0))</f>
        <v>0</v>
      </c>
      <c r="K12" s="54" t="str">
        <f>IF(ISNA(VLOOKUP($B12,'Race 4'!$A$5:$I$23,9,FALSE)),"DNC",VLOOKUP($B12,'Race 4'!$A$5:$I$23,9,FALSE))</f>
        <v>DNC</v>
      </c>
      <c r="L12" s="53">
        <f>IF(AND(K12&lt;50,K12&gt;0),400/(K12+3),IF(K12="DNF",400/(K$71+4),0))</f>
        <v>0</v>
      </c>
      <c r="M12" s="54" t="str">
        <f>IF(ISNA(VLOOKUP($B12,'Race 5'!$A$5:$I$33,9,FALSE)),"DNC",VLOOKUP($B12,'Race 5'!$A$5:$I$33,9,FALSE))</f>
        <v>DNC</v>
      </c>
      <c r="N12" s="53">
        <f>IF(AND(M12&lt;50,M12&gt;0),400/(M12+3),IF(M12="DNF",400/(M$71+4),0))</f>
        <v>0</v>
      </c>
      <c r="O12" s="54" t="str">
        <f>IF(ISNA(VLOOKUP($B12,'Race 6'!$A$5:$I$25,9,FALSE)),"DNC",VLOOKUP($B12,'Race 6'!$A$5:$I$25,9,FALSE))</f>
        <v>DNC</v>
      </c>
      <c r="P12" s="53">
        <f>IF(AND(O12&lt;50,O12&gt;0),400/(O12+3),IF(O12="DNF",400/(O$71+4),0))</f>
        <v>0</v>
      </c>
      <c r="Q12" s="54" t="str">
        <f>IF(ISNA(VLOOKUP($B12,'Race 7'!$A$5:$I$29,9,FALSE)),"DNC",VLOOKUP($B12,'Race 7'!$A$5:$I$29,9,FALSE))</f>
        <v>DNC</v>
      </c>
      <c r="R12" s="53">
        <f>IF(AND(Q12&lt;50,Q12&gt;0),400/(Q12+3),IF(Q12="DNF",400/(Q$71+4),0))</f>
        <v>0</v>
      </c>
      <c r="S12" s="54" t="str">
        <f>IF(ISNA(VLOOKUP($B12,'Race 8'!$A$5:$I$24,9,FALSE)),"DNC",VLOOKUP($B12,'Race 8'!$A$5:$I$24,9,FALSE))</f>
        <v>DNC</v>
      </c>
      <c r="T12" s="53">
        <f>IF(AND(S12&lt;50,S12&gt;0),400/(S12+3),IF(S12="DNF",400/(S$71+4),0))</f>
        <v>0</v>
      </c>
      <c r="U12" s="54" t="str">
        <f>IF(ISNA(VLOOKUP($B12,'Race 9'!$A$5:$I$35,9,FALSE)),"DNC",VLOOKUP($B12,'Race 9'!$A$5:$I$35,9,FALSE))</f>
        <v>DNC</v>
      </c>
      <c r="V12" s="53">
        <f>IF(AND(U12&lt;50,U12&gt;0),400/(U12+3),IF(U12="DNF",400/(U$71+4),0))</f>
        <v>0</v>
      </c>
      <c r="W12" s="54" t="str">
        <f>IF(ISNA(VLOOKUP($B12,'Race 10'!$A$5:$I$35,9,FALSE)),"DNC",VLOOKUP($B12,'Race 10'!$A$5:$I$35,9,FALSE))</f>
        <v>DNC</v>
      </c>
      <c r="X12" s="53">
        <f>IF(AND(W12&lt;50,W12&gt;0),400/(W12+3),IF(W12="DNF",400/(W$71+4),0))</f>
        <v>0</v>
      </c>
      <c r="Y12" s="55">
        <f t="shared" si="12"/>
        <v>0</v>
      </c>
      <c r="Z12" s="56">
        <f t="shared" si="13"/>
        <v>0</v>
      </c>
      <c r="AA12" s="57">
        <f>RANK(Z12,$Z$4:$Z$69,0)</f>
        <v>24</v>
      </c>
      <c r="AB12" s="37">
        <f t="shared" si="0"/>
        <v>0</v>
      </c>
      <c r="AC12" s="37">
        <f t="shared" si="1"/>
        <v>0</v>
      </c>
      <c r="AD12" s="37">
        <f t="shared" si="2"/>
        <v>0</v>
      </c>
      <c r="AE12" s="37">
        <f t="shared" si="3"/>
        <v>0</v>
      </c>
      <c r="AF12" s="37">
        <f t="shared" si="4"/>
        <v>0</v>
      </c>
      <c r="AG12" s="37">
        <f t="shared" si="5"/>
        <v>0</v>
      </c>
      <c r="AH12" s="37">
        <f t="shared" si="6"/>
        <v>0</v>
      </c>
      <c r="AI12" s="37">
        <f t="shared" si="7"/>
        <v>0</v>
      </c>
      <c r="AJ12" s="37">
        <f t="shared" si="8"/>
        <v>0</v>
      </c>
      <c r="AK12" s="37">
        <f t="shared" si="9"/>
        <v>0</v>
      </c>
      <c r="AL12" s="37">
        <f t="shared" si="10"/>
        <v>0</v>
      </c>
    </row>
    <row r="13" spans="1:39" customFormat="1" hidden="1" x14ac:dyDescent="0.2">
      <c r="A13">
        <f t="shared" si="11"/>
        <v>0</v>
      </c>
      <c r="B13" s="51">
        <v>50</v>
      </c>
      <c r="C13" s="58" t="str">
        <f>VLOOKUP($B13,[1]Sheet1!$A$3:$D$92,2,FALSE)</f>
        <v>Harlequin</v>
      </c>
      <c r="D13" s="59" t="str">
        <f>VLOOKUP($B13,[1]Sheet1!$A$3:$D$92,3,FALSE)</f>
        <v>C Cook</v>
      </c>
      <c r="E13" s="52" t="str">
        <f>IF(ISNA(VLOOKUP($B13,'Race 1'!$A$5:$I$31,9,FALSE)),"DNC",VLOOKUP($B13,'Race 1'!$A$5:$I$31,9,FALSE))</f>
        <v>DNC</v>
      </c>
      <c r="F13" s="53">
        <f>IF(AND(E13&lt;50,E13&gt;0),400/(E13+3),IF(E13="DNF",400/(E$71+4),0))</f>
        <v>0</v>
      </c>
      <c r="G13" s="54" t="str">
        <f>IF(ISNA(VLOOKUP($B13,'Race 2'!$A$5:$I$32,9,FALSE)),"DNC",VLOOKUP($B13,'Race 2'!$A$5:$I$32,9,FALSE))</f>
        <v>DNC</v>
      </c>
      <c r="H13" s="53">
        <f>IF(AND(G13&lt;50,G13&gt;0),400/(G13+3),IF(G13="DNF",400/(G$71+4),0))</f>
        <v>0</v>
      </c>
      <c r="I13" s="54" t="str">
        <f>IF(ISNA(VLOOKUP($B13,'Race 3'!$A$5:$I$35,9,FALSE)),"DNC",VLOOKUP($B13,'Race 3'!$A$5:$I$35,9,FALSE))</f>
        <v>DNC</v>
      </c>
      <c r="J13" s="53">
        <f>IF(AND(I13&lt;50,I13&gt;0),400/(I13+3),IF(I13="DNF",400/(I$71+4),0))</f>
        <v>0</v>
      </c>
      <c r="K13" s="54" t="str">
        <f>IF(ISNA(VLOOKUP($B13,'Race 4'!$A$5:$I$23,9,FALSE)),"DNC",VLOOKUP($B13,'Race 4'!$A$5:$I$23,9,FALSE))</f>
        <v>DNC</v>
      </c>
      <c r="L13" s="53">
        <f>IF(AND(K13&lt;50,K13&gt;0),400/(K13+3),IF(K13="DNF",400/(K$71+4),0))</f>
        <v>0</v>
      </c>
      <c r="M13" s="54" t="str">
        <f>IF(ISNA(VLOOKUP($B13,'Race 5'!$A$5:$I$33,9,FALSE)),"DNC",VLOOKUP($B13,'Race 5'!$A$5:$I$33,9,FALSE))</f>
        <v>DNC</v>
      </c>
      <c r="N13" s="53">
        <f>IF(AND(M13&lt;50,M13&gt;0),400/(M13+3),IF(M13="DNF",400/(M$71+4),0))</f>
        <v>0</v>
      </c>
      <c r="O13" s="54" t="str">
        <f>IF(ISNA(VLOOKUP($B13,'Race 6'!$A$5:$I$25,9,FALSE)),"DNC",VLOOKUP($B13,'Race 6'!$A$5:$I$25,9,FALSE))</f>
        <v>DNC</v>
      </c>
      <c r="P13" s="53">
        <f>IF(AND(O13&lt;50,O13&gt;0),400/(O13+3),IF(O13="DNF",400/(O$71+4),0))</f>
        <v>0</v>
      </c>
      <c r="Q13" s="54" t="str">
        <f>IF(ISNA(VLOOKUP($B13,'Race 7'!$A$5:$I$29,9,FALSE)),"DNC",VLOOKUP($B13,'Race 7'!$A$5:$I$29,9,FALSE))</f>
        <v>DNC</v>
      </c>
      <c r="R13" s="53">
        <f>IF(AND(Q13&lt;50,Q13&gt;0),400/(Q13+3),IF(Q13="DNF",400/(Q$71+4),0))</f>
        <v>0</v>
      </c>
      <c r="S13" s="54" t="str">
        <f>IF(ISNA(VLOOKUP($B13,'Race 8'!$A$5:$I$24,9,FALSE)),"DNC",VLOOKUP($B13,'Race 8'!$A$5:$I$24,9,FALSE))</f>
        <v>DNC</v>
      </c>
      <c r="T13" s="53">
        <f>IF(AND(S13&lt;50,S13&gt;0),400/(S13+3),IF(S13="DNF",400/(S$71+4),0))</f>
        <v>0</v>
      </c>
      <c r="U13" s="54" t="str">
        <f>IF(ISNA(VLOOKUP($B13,'Race 9'!$A$5:$I$35,9,FALSE)),"DNC",VLOOKUP($B13,'Race 9'!$A$5:$I$35,9,FALSE))</f>
        <v>DNC</v>
      </c>
      <c r="V13" s="53">
        <f>IF(AND(U13&lt;50,U13&gt;0),400/(U13+3),IF(U13="DNF",400/(U$71+4),0))</f>
        <v>0</v>
      </c>
      <c r="W13" s="54" t="str">
        <f>IF(ISNA(VLOOKUP($B13,'Race 10'!$A$5:$I$35,9,FALSE)),"DNC",VLOOKUP($B13,'Race 10'!$A$5:$I$35,9,FALSE))</f>
        <v>DNC</v>
      </c>
      <c r="X13" s="53">
        <f>IF(AND(W13&lt;50,W13&gt;0),400/(W13+3),IF(W13="DNF",400/(W$71+4),0))</f>
        <v>0</v>
      </c>
      <c r="Y13" s="55">
        <f t="shared" si="12"/>
        <v>0</v>
      </c>
      <c r="Z13" s="56">
        <f t="shared" si="13"/>
        <v>0</v>
      </c>
      <c r="AA13" s="57">
        <f>RANK(Z13,$Z$4:$Z$69,0)</f>
        <v>24</v>
      </c>
      <c r="AB13" s="37">
        <f t="shared" si="0"/>
        <v>0</v>
      </c>
      <c r="AC13" s="37">
        <f t="shared" si="1"/>
        <v>0</v>
      </c>
      <c r="AD13" s="37">
        <f t="shared" si="2"/>
        <v>0</v>
      </c>
      <c r="AE13" s="37">
        <f t="shared" si="3"/>
        <v>0</v>
      </c>
      <c r="AF13" s="37">
        <f t="shared" si="4"/>
        <v>0</v>
      </c>
      <c r="AG13" s="37">
        <f t="shared" si="5"/>
        <v>0</v>
      </c>
      <c r="AH13" s="37">
        <f t="shared" si="6"/>
        <v>0</v>
      </c>
      <c r="AI13" s="37">
        <f t="shared" si="7"/>
        <v>0</v>
      </c>
      <c r="AJ13" s="37">
        <f t="shared" si="8"/>
        <v>0</v>
      </c>
      <c r="AK13" s="37">
        <f t="shared" si="9"/>
        <v>0</v>
      </c>
      <c r="AL13" s="37">
        <f t="shared" si="10"/>
        <v>0</v>
      </c>
    </row>
    <row r="14" spans="1:39" customFormat="1" hidden="1" x14ac:dyDescent="0.2">
      <c r="A14">
        <f t="shared" si="11"/>
        <v>0</v>
      </c>
      <c r="B14" s="51">
        <v>62</v>
      </c>
      <c r="C14" s="58" t="str">
        <f>VLOOKUP($B14,[1]Sheet1!$A$3:$D$92,2,FALSE)</f>
        <v>Winsome</v>
      </c>
      <c r="D14" s="59" t="str">
        <f>VLOOKUP($B14,[1]Sheet1!$A$3:$D$92,3,FALSE)</f>
        <v>M Williams</v>
      </c>
      <c r="E14" s="52" t="str">
        <f>IF(ISNA(VLOOKUP($B14,'Race 1'!$A$5:$I$31,9,FALSE)),"DNC",VLOOKUP($B14,'Race 1'!$A$5:$I$31,9,FALSE))</f>
        <v>DNC</v>
      </c>
      <c r="F14" s="53">
        <f>IF(AND(E14&lt;50,E14&gt;0),400/(E14+3),IF(E14="DNF",400/(E$71+4),0))</f>
        <v>0</v>
      </c>
      <c r="G14" s="54" t="str">
        <f>IF(ISNA(VLOOKUP($B14,'Race 2'!$A$5:$I$32,9,FALSE)),"DNC",VLOOKUP($B14,'Race 2'!$A$5:$I$32,9,FALSE))</f>
        <v>DNC</v>
      </c>
      <c r="H14" s="53">
        <f>IF(AND(G14&lt;50,G14&gt;0),400/(G14+3),IF(G14="DNF",400/(G$71+4),0))</f>
        <v>0</v>
      </c>
      <c r="I14" s="54" t="str">
        <f>IF(ISNA(VLOOKUP($B14,'Race 3'!$A$5:$I$35,9,FALSE)),"DNC",VLOOKUP($B14,'Race 3'!$A$5:$I$35,9,FALSE))</f>
        <v>DNC</v>
      </c>
      <c r="J14" s="53">
        <f>IF(AND(I14&lt;50,I14&gt;0),400/(I14+3),IF(I14="DNF",400/(I$71+4),0))</f>
        <v>0</v>
      </c>
      <c r="K14" s="54" t="str">
        <f>IF(ISNA(VLOOKUP($B14,'Race 4'!$A$5:$I$23,9,FALSE)),"DNC",VLOOKUP($B14,'Race 4'!$A$5:$I$23,9,FALSE))</f>
        <v>DNC</v>
      </c>
      <c r="L14" s="53">
        <f>IF(AND(K14&lt;50,K14&gt;0),400/(K14+3),IF(K14="DNF",400/(K$71+4),0))</f>
        <v>0</v>
      </c>
      <c r="M14" s="54" t="str">
        <f>IF(ISNA(VLOOKUP($B14,'Race 5'!$A$5:$I$33,9,FALSE)),"DNC",VLOOKUP($B14,'Race 5'!$A$5:$I$33,9,FALSE))</f>
        <v>DNC</v>
      </c>
      <c r="N14" s="53">
        <f>IF(AND(M14&lt;50,M14&gt;0),400/(M14+3),IF(M14="DNF",400/(M$71+4),0))</f>
        <v>0</v>
      </c>
      <c r="O14" s="54" t="str">
        <f>IF(ISNA(VLOOKUP($B14,'Race 6'!$A$5:$I$25,9,FALSE)),"DNC",VLOOKUP($B14,'Race 6'!$A$5:$I$25,9,FALSE))</f>
        <v>DNC</v>
      </c>
      <c r="P14" s="53">
        <f>IF(AND(O14&lt;50,O14&gt;0),400/(O14+3),IF(O14="DNF",400/(O$71+4),0))</f>
        <v>0</v>
      </c>
      <c r="Q14" s="54" t="str">
        <f>IF(ISNA(VLOOKUP($B14,'Race 7'!$A$5:$I$29,9,FALSE)),"DNC",VLOOKUP($B14,'Race 7'!$A$5:$I$29,9,FALSE))</f>
        <v>DNC</v>
      </c>
      <c r="R14" s="53">
        <f>IF(AND(Q14&lt;50,Q14&gt;0),400/(Q14+3),IF(Q14="DNF",400/(Q$71+4),0))</f>
        <v>0</v>
      </c>
      <c r="S14" s="54" t="str">
        <f>IF(ISNA(VLOOKUP($B14,'Race 8'!$A$5:$I$24,9,FALSE)),"DNC",VLOOKUP($B14,'Race 8'!$A$5:$I$24,9,FALSE))</f>
        <v>DNC</v>
      </c>
      <c r="T14" s="53">
        <f>IF(AND(S14&lt;50,S14&gt;0),400/(S14+3),IF(S14="DNF",400/(S$71+4),0))</f>
        <v>0</v>
      </c>
      <c r="U14" s="54" t="str">
        <f>IF(ISNA(VLOOKUP($B14,'Race 9'!$A$5:$I$35,9,FALSE)),"DNC",VLOOKUP($B14,'Race 9'!$A$5:$I$35,9,FALSE))</f>
        <v>DNC</v>
      </c>
      <c r="V14" s="53">
        <f>IF(AND(U14&lt;50,U14&gt;0),400/(U14+3),IF(U14="DNF",400/(U$71+4),0))</f>
        <v>0</v>
      </c>
      <c r="W14" s="54" t="str">
        <f>IF(ISNA(VLOOKUP($B14,'Race 10'!$A$5:$I$35,9,FALSE)),"DNC",VLOOKUP($B14,'Race 10'!$A$5:$I$35,9,FALSE))</f>
        <v>DNC</v>
      </c>
      <c r="X14" s="53">
        <f>IF(AND(W14&lt;50,W14&gt;0),400/(W14+3),IF(W14="DNF",400/(W$71+4),0))</f>
        <v>0</v>
      </c>
      <c r="Y14" s="55">
        <f t="shared" si="12"/>
        <v>0</v>
      </c>
      <c r="Z14" s="56">
        <f t="shared" si="13"/>
        <v>0</v>
      </c>
      <c r="AA14" s="57">
        <f>RANK(Z14,$Z$4:$Z$69,0)</f>
        <v>24</v>
      </c>
      <c r="AB14" s="37">
        <f t="shared" si="0"/>
        <v>0</v>
      </c>
      <c r="AC14" s="37">
        <f t="shared" si="1"/>
        <v>0</v>
      </c>
      <c r="AD14" s="37">
        <f t="shared" si="2"/>
        <v>0</v>
      </c>
      <c r="AE14" s="37">
        <f t="shared" si="3"/>
        <v>0</v>
      </c>
      <c r="AF14" s="37">
        <f t="shared" si="4"/>
        <v>0</v>
      </c>
      <c r="AG14" s="37">
        <f t="shared" si="5"/>
        <v>0</v>
      </c>
      <c r="AH14" s="37">
        <f t="shared" si="6"/>
        <v>0</v>
      </c>
      <c r="AI14" s="37">
        <f t="shared" si="7"/>
        <v>0</v>
      </c>
      <c r="AJ14" s="37">
        <f t="shared" si="8"/>
        <v>0</v>
      </c>
      <c r="AK14" s="37">
        <f t="shared" si="9"/>
        <v>0</v>
      </c>
      <c r="AL14" s="37">
        <f t="shared" si="10"/>
        <v>0</v>
      </c>
    </row>
    <row r="15" spans="1:39" customFormat="1" x14ac:dyDescent="0.2">
      <c r="A15">
        <f t="shared" si="11"/>
        <v>1</v>
      </c>
      <c r="B15" s="51">
        <v>74</v>
      </c>
      <c r="C15" s="58" t="str">
        <f>VLOOKUP($B15,[1]Sheet1!$A$3:$D$92,2,FALSE)</f>
        <v>Limit</v>
      </c>
      <c r="D15" s="59" t="str">
        <f>VLOOKUP($B15,[1]Sheet1!$A$3:$D$92,3,FALSE)</f>
        <v>J Boraston</v>
      </c>
      <c r="E15" s="52" t="str">
        <f>IF(ISNA(VLOOKUP($B15,'Race 1'!$A$5:$I$31,9,FALSE)),"DNC",VLOOKUP($B15,'Race 1'!$A$5:$I$31,9,FALSE))</f>
        <v>DNC</v>
      </c>
      <c r="F15" s="53">
        <f>IF(AND(E15&lt;50,E15&gt;0),400/(E15+3),IF(E15="DNF",400/(E$71+4),0))</f>
        <v>0</v>
      </c>
      <c r="G15" s="54" t="str">
        <f>IF(ISNA(VLOOKUP($B15,'Race 2'!$A$5:$I$32,9,FALSE)),"DNC",VLOOKUP($B15,'Race 2'!$A$5:$I$32,9,FALSE))</f>
        <v>DNC</v>
      </c>
      <c r="H15" s="53">
        <f>IF(AND(G15&lt;50,G15&gt;0),400/(G15+3),IF(G15="DNF",400/(G$71+4),0))</f>
        <v>0</v>
      </c>
      <c r="I15" s="54">
        <f>IF(ISNA(VLOOKUP($B15,'Race 3'!$A$5:$I$35,9,FALSE)),"DNC",VLOOKUP($B15,'Race 3'!$A$5:$I$35,9,FALSE))</f>
        <v>5</v>
      </c>
      <c r="J15" s="53">
        <f>IF(AND(I15&lt;50,I15&gt;0),400/(I15+3),IF(I15="DNF",400/(I$71+4),0))</f>
        <v>50</v>
      </c>
      <c r="K15" s="54">
        <f>IF(ISNA(VLOOKUP($B15,'Race 4'!$A$5:$I$23,9,FALSE)),"DNC",VLOOKUP($B15,'Race 4'!$A$5:$I$23,9,FALSE))</f>
        <v>4</v>
      </c>
      <c r="L15" s="53">
        <f>IF(AND(K15&lt;50,K15&gt;0),400/(K15+3),IF(K15="DNF",400/(K$71+4),0))</f>
        <v>57.142857142857146</v>
      </c>
      <c r="M15" s="54">
        <f>IF(ISNA(VLOOKUP($B15,'Race 5'!$A$5:$I$33,9,FALSE)),"DNC",VLOOKUP($B15,'Race 5'!$A$5:$I$33,9,FALSE))</f>
        <v>7</v>
      </c>
      <c r="N15" s="53">
        <f>IF(AND(M15&lt;50,M15&gt;0),400/(M15+3),IF(M15="DNF",400/(M$71+4),0))</f>
        <v>40</v>
      </c>
      <c r="O15" s="54">
        <f>IF(ISNA(VLOOKUP($B15,'Race 6'!$A$5:$I$25,9,FALSE)),"DNC",VLOOKUP($B15,'Race 6'!$A$5:$I$25,9,FALSE))</f>
        <v>5</v>
      </c>
      <c r="P15" s="53">
        <f>IF(AND(O15&lt;50,O15&gt;0),400/(O15+3),IF(O15="DNF",400/(O$71+4),0))</f>
        <v>50</v>
      </c>
      <c r="Q15" s="54">
        <f>IF(ISNA(VLOOKUP($B15,'Race 7'!$A$5:$I$29,9,FALSE)),"DNC",VLOOKUP($B15,'Race 7'!$A$5:$I$29,9,FALSE))</f>
        <v>4</v>
      </c>
      <c r="R15" s="53">
        <f>IF(AND(Q15&lt;50,Q15&gt;0),400/(Q15+3),IF(Q15="DNF",400/(Q$71+4),0))</f>
        <v>57.142857142857146</v>
      </c>
      <c r="S15" s="54" t="str">
        <f>IF(ISNA(VLOOKUP($B15,'Race 8'!$A$5:$I$24,9,FALSE)),"DNC",VLOOKUP($B15,'Race 8'!$A$5:$I$24,9,FALSE))</f>
        <v>OCS</v>
      </c>
      <c r="T15" s="53">
        <f>IF(AND(S15&lt;50,S15&gt;0),400/(S15+3),IF(S15="DNF",400/(S$71+4),0))</f>
        <v>0</v>
      </c>
      <c r="U15" s="54" t="str">
        <f>IF(ISNA(VLOOKUP($B15,'Race 9'!$A$5:$I$35,9,FALSE)),"DNC",VLOOKUP($B15,'Race 9'!$A$5:$I$35,9,FALSE))</f>
        <v>DNC</v>
      </c>
      <c r="V15" s="53">
        <f>IF(AND(U15&lt;50,U15&gt;0),400/(U15+3),IF(U15="DNF",400/(U$71+4),0))</f>
        <v>0</v>
      </c>
      <c r="W15" s="54" t="str">
        <f>IF(ISNA(VLOOKUP($B15,'Race 10'!$A$5:$I$35,9,FALSE)),"DNC",VLOOKUP($B15,'Race 10'!$A$5:$I$35,9,FALSE))</f>
        <v>DNC</v>
      </c>
      <c r="X15" s="53">
        <f>IF(AND(W15&lt;50,W15&gt;0),400/(W15+3),IF(W15="DNF",400/(W$71+4),0))</f>
        <v>0</v>
      </c>
      <c r="Y15" s="55">
        <f t="shared" si="12"/>
        <v>254.28571428571428</v>
      </c>
      <c r="Z15" s="56">
        <f t="shared" si="13"/>
        <v>254.28571428571428</v>
      </c>
      <c r="AA15" s="57">
        <f>RANK(Z15,$Z$4:$Z$69,0)</f>
        <v>8</v>
      </c>
      <c r="AB15" s="37">
        <f t="shared" si="0"/>
        <v>0</v>
      </c>
      <c r="AC15" s="37">
        <f t="shared" si="1"/>
        <v>0</v>
      </c>
      <c r="AD15" s="37">
        <f t="shared" si="2"/>
        <v>0</v>
      </c>
      <c r="AE15" s="37">
        <f t="shared" si="3"/>
        <v>50</v>
      </c>
      <c r="AF15" s="37">
        <f t="shared" si="4"/>
        <v>57.142857142857146</v>
      </c>
      <c r="AG15" s="37">
        <f t="shared" si="5"/>
        <v>40</v>
      </c>
      <c r="AH15" s="37">
        <f t="shared" si="6"/>
        <v>50</v>
      </c>
      <c r="AI15" s="37">
        <f t="shared" si="7"/>
        <v>57.142857142857146</v>
      </c>
      <c r="AJ15" s="37">
        <f t="shared" si="8"/>
        <v>0</v>
      </c>
      <c r="AK15" s="37">
        <f t="shared" si="9"/>
        <v>0</v>
      </c>
      <c r="AL15" s="37">
        <f t="shared" si="10"/>
        <v>0</v>
      </c>
    </row>
    <row r="16" spans="1:39" customFormat="1" x14ac:dyDescent="0.2">
      <c r="A16">
        <f>IF(SUM(E16:X16)=0,0,1)</f>
        <v>1</v>
      </c>
      <c r="B16" s="51">
        <v>75</v>
      </c>
      <c r="C16" s="58" t="str">
        <f>VLOOKUP($B16,[1]Sheet1!$A$3:$D$94,2,FALSE)</f>
        <v>Cracklin Rosie</v>
      </c>
      <c r="D16" s="59" t="str">
        <f>VLOOKUP($B16,[1]Sheet1!$A$3:$D$94,3,FALSE)</f>
        <v>C Bridges</v>
      </c>
      <c r="E16" s="52" t="str">
        <f>IF(ISNA(VLOOKUP($B16,'Race 1'!$A$5:$I$31,9,FALSE)),"DNC",VLOOKUP($B16,'Race 1'!$A$5:$I$31,9,FALSE))</f>
        <v>DNC</v>
      </c>
      <c r="F16" s="53">
        <f>IF(AND(E16&lt;50,E16&gt;0),400/(E16+3),IF(E16="DNF",400/(E$71+4),0))</f>
        <v>0</v>
      </c>
      <c r="G16" s="54" t="str">
        <f>IF(ISNA(VLOOKUP($B16,'Race 2'!$A$5:$I$32,9,FALSE)),"DNC",VLOOKUP($B16,'Race 2'!$A$5:$I$32,9,FALSE))</f>
        <v>DNC</v>
      </c>
      <c r="H16" s="53">
        <f>IF(AND(G16&lt;50,G16&gt;0),400/(G16+3),IF(G16="DNF",400/(G$71+4),0))</f>
        <v>0</v>
      </c>
      <c r="I16" s="54">
        <f>IF(ISNA(VLOOKUP($B16,'Race 3'!$A$5:$I$35,9,FALSE)),"DNC",VLOOKUP($B16,'Race 3'!$A$5:$I$35,9,FALSE))</f>
        <v>9</v>
      </c>
      <c r="J16" s="53">
        <f>IF(AND(I16&lt;50,I16&gt;0),400/(I16+3),IF(I16="DNF",400/(I$71+4),0))</f>
        <v>33.333333333333336</v>
      </c>
      <c r="K16" s="54">
        <f>IF(ISNA(VLOOKUP($B16,'Race 4'!$A$5:$I$23,9,FALSE)),"DNC",VLOOKUP($B16,'Race 4'!$A$5:$I$23,9,FALSE))</f>
        <v>8</v>
      </c>
      <c r="L16" s="53">
        <f>IF(AND(K16&lt;50,K16&gt;0),400/(K16+3),IF(K16="DNF",400/(K$71+4),0))</f>
        <v>36.363636363636367</v>
      </c>
      <c r="M16" s="54" t="str">
        <f>IF(ISNA(VLOOKUP($B16,'Race 5'!$A$5:$I$33,9,FALSE)),"DNC",VLOOKUP($B16,'Race 5'!$A$5:$I$33,9,FALSE))</f>
        <v>DNC</v>
      </c>
      <c r="N16" s="53">
        <f>IF(AND(M16&lt;50,M16&gt;0),400/(M16+3),IF(M16="DNF",400/(M$71+4),0))</f>
        <v>0</v>
      </c>
      <c r="O16" s="54" t="str">
        <f>IF(ISNA(VLOOKUP($B16,'Race 6'!$A$5:$I$25,9,FALSE)),"DNC",VLOOKUP($B16,'Race 6'!$A$5:$I$25,9,FALSE))</f>
        <v>DNC</v>
      </c>
      <c r="P16" s="53">
        <f>IF(AND(O16&lt;50,O16&gt;0),400/(O16+3),IF(O16="DNF",400/(O$71+4),0))</f>
        <v>0</v>
      </c>
      <c r="Q16" s="54" t="str">
        <f>IF(ISNA(VLOOKUP($B16,'Race 7'!$A$5:$I$29,9,FALSE)),"DNC",VLOOKUP($B16,'Race 7'!$A$5:$I$29,9,FALSE))</f>
        <v>DNC</v>
      </c>
      <c r="R16" s="53">
        <f>IF(AND(Q16&lt;50,Q16&gt;0),400/(Q16+3),IF(Q16="DNF",400/(Q$71+4),0))</f>
        <v>0</v>
      </c>
      <c r="S16" s="54" t="str">
        <f>IF(ISNA(VLOOKUP($B16,'Race 8'!$A$5:$I$24,9,FALSE)),"DNC",VLOOKUP($B16,'Race 8'!$A$5:$I$24,9,FALSE))</f>
        <v>DNC</v>
      </c>
      <c r="T16" s="53">
        <f>IF(AND(S16&lt;50,S16&gt;0),400/(S16+3),IF(S16="DNF",400/(S$71+4),0))</f>
        <v>0</v>
      </c>
      <c r="U16" s="54" t="str">
        <f>IF(ISNA(VLOOKUP($B16,'Race 9'!$A$5:$I$35,9,FALSE)),"DNC",VLOOKUP($B16,'Race 9'!$A$5:$I$35,9,FALSE))</f>
        <v>DNC</v>
      </c>
      <c r="V16" s="53">
        <f>IF(AND(U16&lt;50,U16&gt;0),400/(U16+3),IF(U16="DNF",400/(U$71+4),0))</f>
        <v>0</v>
      </c>
      <c r="W16" s="54" t="str">
        <f>IF(ISNA(VLOOKUP($B16,'Race 10'!$A$5:$I$35,9,FALSE)),"DNC",VLOOKUP($B16,'Race 10'!$A$5:$I$35,9,FALSE))</f>
        <v>DNC</v>
      </c>
      <c r="X16" s="53">
        <f>IF(AND(W16&lt;50,W16&gt;0),400/(W16+3),IF(W16="DNF",400/(W$71+4),0))</f>
        <v>0</v>
      </c>
      <c r="Y16" s="55">
        <f>+X16+V16+T16+R16+P16+N16+L16+J16+H16+F16</f>
        <v>69.696969696969703</v>
      </c>
      <c r="Z16" s="56">
        <f>+Y16-AB16</f>
        <v>69.696969696969703</v>
      </c>
      <c r="AA16" s="57">
        <f>RANK(Z16,$Z$4:$Z$69,0)</f>
        <v>17</v>
      </c>
      <c r="AB16" s="37">
        <f t="shared" si="0"/>
        <v>0</v>
      </c>
      <c r="AC16" s="37">
        <f t="shared" si="1"/>
        <v>0</v>
      </c>
      <c r="AD16" s="37">
        <f t="shared" si="2"/>
        <v>0</v>
      </c>
      <c r="AE16" s="37">
        <f t="shared" si="3"/>
        <v>33.333333333333336</v>
      </c>
      <c r="AF16" s="37">
        <f t="shared" si="4"/>
        <v>36.363636363636367</v>
      </c>
      <c r="AG16" s="37">
        <f t="shared" si="5"/>
        <v>0</v>
      </c>
      <c r="AH16" s="37">
        <f t="shared" si="6"/>
        <v>0</v>
      </c>
      <c r="AI16" s="37">
        <f t="shared" si="7"/>
        <v>0</v>
      </c>
      <c r="AJ16" s="37">
        <f t="shared" si="8"/>
        <v>0</v>
      </c>
      <c r="AK16" s="37">
        <f t="shared" si="9"/>
        <v>0</v>
      </c>
      <c r="AL16" s="37">
        <f t="shared" si="10"/>
        <v>0</v>
      </c>
    </row>
    <row r="17" spans="1:38" customFormat="1" x14ac:dyDescent="0.2">
      <c r="A17">
        <f t="shared" si="11"/>
        <v>1</v>
      </c>
      <c r="B17" s="51">
        <v>85</v>
      </c>
      <c r="C17" s="58" t="str">
        <f>VLOOKUP($B17,[1]Sheet1!$A$3:$D$92,2,FALSE)</f>
        <v>Gamble</v>
      </c>
      <c r="D17" s="59" t="str">
        <f>VLOOKUP($B17,[1]Sheet1!$A$3:$D$92,3,FALSE)</f>
        <v>R Wenham</v>
      </c>
      <c r="E17" s="52">
        <f>IF(ISNA(VLOOKUP($B17,'Race 1'!$A$5:$I$31,9,FALSE)),"DNC",VLOOKUP($B17,'Race 1'!$A$5:$I$31,9,FALSE))</f>
        <v>14</v>
      </c>
      <c r="F17" s="53">
        <f>IF(AND(E17&lt;50,E17&gt;0),400/(E17+3),IF(E17="DNF",400/(E$71+4),0))</f>
        <v>23.529411764705884</v>
      </c>
      <c r="G17" s="54">
        <f>IF(ISNA(VLOOKUP($B17,'Race 2'!$A$5:$I$32,9,FALSE)),"DNC",VLOOKUP($B17,'Race 2'!$A$5:$I$32,9,FALSE))</f>
        <v>8</v>
      </c>
      <c r="H17" s="53">
        <f>IF(AND(G17&lt;50,G17&gt;0),400/(G17+3),IF(G17="DNF",400/(G$71+4),0))</f>
        <v>36.363636363636367</v>
      </c>
      <c r="I17" s="54" t="str">
        <f>IF(ISNA(VLOOKUP($B17,'Race 3'!$A$5:$I$35,9,FALSE)),"DNC",VLOOKUP($B17,'Race 3'!$A$5:$I$35,9,FALSE))</f>
        <v>DNC</v>
      </c>
      <c r="J17" s="53">
        <f>IF(AND(I17&lt;50,I17&gt;0),400/(I17+3),IF(I17="DNF",400/(I$71+4),0))</f>
        <v>0</v>
      </c>
      <c r="K17" s="54" t="str">
        <f>IF(ISNA(VLOOKUP($B17,'Race 4'!$A$5:$I$23,9,FALSE)),"DNC",VLOOKUP($B17,'Race 4'!$A$5:$I$23,9,FALSE))</f>
        <v>DNC</v>
      </c>
      <c r="L17" s="53">
        <f>IF(AND(K17&lt;50,K17&gt;0),400/(K17+3),IF(K17="DNF",400/(K$71+4),0))</f>
        <v>0</v>
      </c>
      <c r="M17" s="54">
        <f>IF(ISNA(VLOOKUP($B17,'Race 5'!$A$5:$I$33,9,FALSE)),"DNC",VLOOKUP($B17,'Race 5'!$A$5:$I$33,9,FALSE))</f>
        <v>8</v>
      </c>
      <c r="N17" s="53">
        <f>IF(AND(M17&lt;50,M17&gt;0),400/(M17+3),IF(M17="DNF",400/(M$71+4),0))</f>
        <v>36.363636363636367</v>
      </c>
      <c r="O17" s="54">
        <f>IF(ISNA(VLOOKUP($B17,'Race 6'!$A$5:$I$25,9,FALSE)),"DNC",VLOOKUP($B17,'Race 6'!$A$5:$I$25,9,FALSE))</f>
        <v>11</v>
      </c>
      <c r="P17" s="53">
        <f>IF(AND(O17&lt;50,O17&gt;0),400/(O17+3),IF(O17="DNF",400/(O$71+4),0))</f>
        <v>28.571428571428573</v>
      </c>
      <c r="Q17" s="54">
        <f>IF(ISNA(VLOOKUP($B17,'Race 7'!$A$5:$I$29,9,FALSE)),"DNC",VLOOKUP($B17,'Race 7'!$A$5:$I$29,9,FALSE))</f>
        <v>8</v>
      </c>
      <c r="R17" s="53">
        <f>IF(AND(Q17&lt;50,Q17&gt;0),400/(Q17+3),IF(Q17="DNF",400/(Q$71+4),0))</f>
        <v>36.363636363636367</v>
      </c>
      <c r="S17" s="54">
        <f>IF(ISNA(VLOOKUP($B17,'Race 8'!$A$5:$I$24,9,FALSE)),"DNC",VLOOKUP($B17,'Race 8'!$A$5:$I$24,9,FALSE))</f>
        <v>5</v>
      </c>
      <c r="T17" s="53">
        <f>IF(AND(S17&lt;50,S17&gt;0),400/(S17+3),IF(S17="DNF",400/(S$71+4),0))</f>
        <v>50</v>
      </c>
      <c r="U17" s="54" t="str">
        <f>IF(ISNA(VLOOKUP($B17,'Race 9'!$A$5:$I$35,9,FALSE)),"DNC",VLOOKUP($B17,'Race 9'!$A$5:$I$35,9,FALSE))</f>
        <v>DNC</v>
      </c>
      <c r="V17" s="53">
        <f>IF(AND(U17&lt;50,U17&gt;0),400/(U17+3),IF(U17="DNF",400/(U$71+4),0))</f>
        <v>0</v>
      </c>
      <c r="W17" s="54" t="str">
        <f>IF(ISNA(VLOOKUP($B17,'Race 10'!$A$5:$I$35,9,FALSE)),"DNC",VLOOKUP($B17,'Race 10'!$A$5:$I$35,9,FALSE))</f>
        <v>DNC</v>
      </c>
      <c r="X17" s="53">
        <f>IF(AND(W17&lt;50,W17&gt;0),400/(W17+3),IF(W17="DNF",400/(W$71+4),0))</f>
        <v>0</v>
      </c>
      <c r="Y17" s="55">
        <f t="shared" si="12"/>
        <v>211.19174942704356</v>
      </c>
      <c r="Z17" s="56">
        <f t="shared" si="13"/>
        <v>211.19174942704356</v>
      </c>
      <c r="AA17" s="57">
        <f>RANK(Z17,$Z$4:$Z$69,0)</f>
        <v>11</v>
      </c>
      <c r="AB17" s="37">
        <f t="shared" si="0"/>
        <v>0</v>
      </c>
      <c r="AC17" s="37">
        <f t="shared" si="1"/>
        <v>23.529411764705884</v>
      </c>
      <c r="AD17" s="37">
        <f t="shared" si="2"/>
        <v>36.363636363636367</v>
      </c>
      <c r="AE17" s="37">
        <f t="shared" si="3"/>
        <v>0</v>
      </c>
      <c r="AF17" s="37">
        <f t="shared" si="4"/>
        <v>0</v>
      </c>
      <c r="AG17" s="37">
        <f t="shared" si="5"/>
        <v>36.363636363636367</v>
      </c>
      <c r="AH17" s="37">
        <f t="shared" si="6"/>
        <v>28.571428571428573</v>
      </c>
      <c r="AI17" s="37">
        <f t="shared" si="7"/>
        <v>36.363636363636367</v>
      </c>
      <c r="AJ17" s="37">
        <f t="shared" si="8"/>
        <v>50</v>
      </c>
      <c r="AK17" s="37">
        <f t="shared" si="9"/>
        <v>0</v>
      </c>
      <c r="AL17" s="37">
        <f t="shared" si="10"/>
        <v>0</v>
      </c>
    </row>
    <row r="18" spans="1:38" customFormat="1" hidden="1" x14ac:dyDescent="0.2">
      <c r="A18">
        <f t="shared" si="11"/>
        <v>0</v>
      </c>
      <c r="B18" s="51">
        <v>86</v>
      </c>
      <c r="C18" s="58" t="str">
        <f>VLOOKUP($B18,[1]Sheet1!$A$3:$D$92,2,FALSE)</f>
        <v>Wild Card</v>
      </c>
      <c r="D18" s="59" t="str">
        <f>VLOOKUP($B18,[1]Sheet1!$A$3:$D$92,3,FALSE)</f>
        <v>T Wenham</v>
      </c>
      <c r="E18" s="52" t="str">
        <f>IF(ISNA(VLOOKUP($B18,'Race 1'!$A$5:$I$31,9,FALSE)),"DNC",VLOOKUP($B18,'Race 1'!$A$5:$I$31,9,FALSE))</f>
        <v>DNC</v>
      </c>
      <c r="F18" s="53">
        <f>IF(AND(E18&lt;50,E18&gt;0),400/(E18+3),IF(E18="DNF",400/(E$71+4),0))</f>
        <v>0</v>
      </c>
      <c r="G18" s="54" t="str">
        <f>IF(ISNA(VLOOKUP($B18,'Race 2'!$A$5:$I$32,9,FALSE)),"DNC",VLOOKUP($B18,'Race 2'!$A$5:$I$32,9,FALSE))</f>
        <v>DNC</v>
      </c>
      <c r="H18" s="53">
        <f>IF(AND(G18&lt;50,G18&gt;0),400/(G18+3),IF(G18="DNF",400/(G$71+4),0))</f>
        <v>0</v>
      </c>
      <c r="I18" s="54" t="str">
        <f>IF(ISNA(VLOOKUP($B18,'Race 3'!$A$5:$I$35,9,FALSE)),"DNC",VLOOKUP($B18,'Race 3'!$A$5:$I$35,9,FALSE))</f>
        <v>DNC</v>
      </c>
      <c r="J18" s="53">
        <f>IF(AND(I18&lt;50,I18&gt;0),400/(I18+3),IF(I18="DNF",400/(I$71+4),0))</f>
        <v>0</v>
      </c>
      <c r="K18" s="54" t="str">
        <f>IF(ISNA(VLOOKUP($B18,'Race 4'!$A$5:$I$23,9,FALSE)),"DNC",VLOOKUP($B18,'Race 4'!$A$5:$I$23,9,FALSE))</f>
        <v>DNC</v>
      </c>
      <c r="L18" s="53">
        <f>IF(AND(K18&lt;50,K18&gt;0),400/(K18+3),IF(K18="DNF",400/(K$71+4),0))</f>
        <v>0</v>
      </c>
      <c r="M18" s="54" t="str">
        <f>IF(ISNA(VLOOKUP($B18,'Race 5'!$A$5:$I$33,9,FALSE)),"DNC",VLOOKUP($B18,'Race 5'!$A$5:$I$33,9,FALSE))</f>
        <v>DNC</v>
      </c>
      <c r="N18" s="53">
        <f>IF(AND(M18&lt;50,M18&gt;0),400/(M18+3),IF(M18="DNF",400/(M$71+4),0))</f>
        <v>0</v>
      </c>
      <c r="O18" s="54" t="str">
        <f>IF(ISNA(VLOOKUP($B18,'Race 6'!$A$5:$I$25,9,FALSE)),"DNC",VLOOKUP($B18,'Race 6'!$A$5:$I$25,9,FALSE))</f>
        <v>DNC</v>
      </c>
      <c r="P18" s="53">
        <f>IF(AND(O18&lt;50,O18&gt;0),400/(O18+3),IF(O18="DNF",400/(O$71+4),0))</f>
        <v>0</v>
      </c>
      <c r="Q18" s="54" t="str">
        <f>IF(ISNA(VLOOKUP($B18,'Race 7'!$A$5:$I$29,9,FALSE)),"DNC",VLOOKUP($B18,'Race 7'!$A$5:$I$29,9,FALSE))</f>
        <v>DNC</v>
      </c>
      <c r="R18" s="53">
        <f>IF(AND(Q18&lt;50,Q18&gt;0),400/(Q18+3),IF(Q18="DNF",400/(Q$71+4),0))</f>
        <v>0</v>
      </c>
      <c r="S18" s="54" t="str">
        <f>IF(ISNA(VLOOKUP($B18,'Race 8'!$A$5:$I$24,9,FALSE)),"DNC",VLOOKUP($B18,'Race 8'!$A$5:$I$24,9,FALSE))</f>
        <v>DNC</v>
      </c>
      <c r="T18" s="53">
        <f>IF(AND(S18&lt;50,S18&gt;0),400/(S18+3),IF(S18="DNF",400/(S$71+4),0))</f>
        <v>0</v>
      </c>
      <c r="U18" s="54" t="str">
        <f>IF(ISNA(VLOOKUP($B18,'Race 9'!$A$5:$I$35,9,FALSE)),"DNC",VLOOKUP($B18,'Race 9'!$A$5:$I$35,9,FALSE))</f>
        <v>DNC</v>
      </c>
      <c r="V18" s="53">
        <f>IF(AND(U18&lt;50,U18&gt;0),400/(U18+3),IF(U18="DNF",400/(U$71+4),0))</f>
        <v>0</v>
      </c>
      <c r="W18" s="54" t="str">
        <f>IF(ISNA(VLOOKUP($B18,'Race 10'!$A$5:$I$35,9,FALSE)),"DNC",VLOOKUP($B18,'Race 10'!$A$5:$I$35,9,FALSE))</f>
        <v>DNC</v>
      </c>
      <c r="X18" s="53">
        <f>IF(AND(W18&lt;50,W18&gt;0),400/(W18+3),IF(W18="DNF",400/(W$71+4),0))</f>
        <v>0</v>
      </c>
      <c r="Y18" s="55">
        <f t="shared" si="12"/>
        <v>0</v>
      </c>
      <c r="Z18" s="56">
        <f t="shared" si="13"/>
        <v>0</v>
      </c>
      <c r="AA18" s="57">
        <f>RANK(Z18,$Z$4:$Z$69,0)</f>
        <v>24</v>
      </c>
      <c r="AB18" s="37">
        <f t="shared" si="0"/>
        <v>0</v>
      </c>
      <c r="AC18" s="37">
        <f t="shared" si="1"/>
        <v>0</v>
      </c>
      <c r="AD18" s="37">
        <f t="shared" si="2"/>
        <v>0</v>
      </c>
      <c r="AE18" s="37">
        <f t="shared" si="3"/>
        <v>0</v>
      </c>
      <c r="AF18" s="37">
        <f t="shared" si="4"/>
        <v>0</v>
      </c>
      <c r="AG18" s="37">
        <f t="shared" si="5"/>
        <v>0</v>
      </c>
      <c r="AH18" s="37">
        <f t="shared" si="6"/>
        <v>0</v>
      </c>
      <c r="AI18" s="37">
        <f t="shared" si="7"/>
        <v>0</v>
      </c>
      <c r="AJ18" s="37">
        <f t="shared" si="8"/>
        <v>0</v>
      </c>
      <c r="AK18" s="37">
        <f t="shared" si="9"/>
        <v>0</v>
      </c>
      <c r="AL18" s="37">
        <f t="shared" si="10"/>
        <v>0</v>
      </c>
    </row>
    <row r="19" spans="1:38" customFormat="1" hidden="1" x14ac:dyDescent="0.2">
      <c r="A19">
        <f t="shared" si="11"/>
        <v>0</v>
      </c>
      <c r="B19" s="51">
        <v>87</v>
      </c>
      <c r="C19" s="58" t="str">
        <f>VLOOKUP($B19,[1]Sheet1!$A$3:$D$92,2,FALSE)</f>
        <v>Silver Fox</v>
      </c>
      <c r="D19" s="59" t="str">
        <f>VLOOKUP($B19,[1]Sheet1!$A$3:$D$92,3,FALSE)</f>
        <v>C Lee</v>
      </c>
      <c r="E19" s="52" t="str">
        <f>IF(ISNA(VLOOKUP($B19,'Race 1'!$A$5:$I$31,9,FALSE)),"DNC",VLOOKUP($B19,'Race 1'!$A$5:$I$31,9,FALSE))</f>
        <v>DNC</v>
      </c>
      <c r="F19" s="53">
        <f>IF(AND(E19&lt;50,E19&gt;0),400/(E19+3),IF(E19="DNF",400/(E$71+4),0))</f>
        <v>0</v>
      </c>
      <c r="G19" s="54" t="str">
        <f>IF(ISNA(VLOOKUP($B19,'Race 2'!$A$5:$I$32,9,FALSE)),"DNC",VLOOKUP($B19,'Race 2'!$A$5:$I$32,9,FALSE))</f>
        <v>DNC</v>
      </c>
      <c r="H19" s="53">
        <f>IF(AND(G19&lt;50,G19&gt;0),400/(G19+3),IF(G19="DNF",400/(G$71+4),0))</f>
        <v>0</v>
      </c>
      <c r="I19" s="54" t="str">
        <f>IF(ISNA(VLOOKUP($B19,'Race 3'!$A$5:$I$35,9,FALSE)),"DNC",VLOOKUP($B19,'Race 3'!$A$5:$I$35,9,FALSE))</f>
        <v>DNC</v>
      </c>
      <c r="J19" s="53">
        <f>IF(AND(I19&lt;50,I19&gt;0),400/(I19+3),IF(I19="DNF",400/(I$71+4),0))</f>
        <v>0</v>
      </c>
      <c r="K19" s="54" t="str">
        <f>IF(ISNA(VLOOKUP($B19,'Race 4'!$A$5:$I$23,9,FALSE)),"DNC",VLOOKUP($B19,'Race 4'!$A$5:$I$23,9,FALSE))</f>
        <v>DNC</v>
      </c>
      <c r="L19" s="53">
        <f>IF(AND(K19&lt;50,K19&gt;0),400/(K19+3),IF(K19="DNF",400/(K$71+4),0))</f>
        <v>0</v>
      </c>
      <c r="M19" s="54" t="str">
        <f>IF(ISNA(VLOOKUP($B19,'Race 5'!$A$5:$I$33,9,FALSE)),"DNC",VLOOKUP($B19,'Race 5'!$A$5:$I$33,9,FALSE))</f>
        <v>DNC</v>
      </c>
      <c r="N19" s="53">
        <f>IF(AND(M19&lt;50,M19&gt;0),400/(M19+3),IF(M19="DNF",400/(M$71+4),0))</f>
        <v>0</v>
      </c>
      <c r="O19" s="54" t="str">
        <f>IF(ISNA(VLOOKUP($B19,'Race 6'!$A$5:$I$25,9,FALSE)),"DNC",VLOOKUP($B19,'Race 6'!$A$5:$I$25,9,FALSE))</f>
        <v>DNC</v>
      </c>
      <c r="P19" s="53">
        <f>IF(AND(O19&lt;50,O19&gt;0),400/(O19+3),IF(O19="DNF",400/(O$71+4),0))</f>
        <v>0</v>
      </c>
      <c r="Q19" s="54" t="str">
        <f>IF(ISNA(VLOOKUP($B19,'Race 7'!$A$5:$I$29,9,FALSE)),"DNC",VLOOKUP($B19,'Race 7'!$A$5:$I$29,9,FALSE))</f>
        <v>DNC</v>
      </c>
      <c r="R19" s="53">
        <f>IF(AND(Q19&lt;50,Q19&gt;0),400/(Q19+3),IF(Q19="DNF",400/(Q$71+4),0))</f>
        <v>0</v>
      </c>
      <c r="S19" s="54" t="str">
        <f>IF(ISNA(VLOOKUP($B19,'Race 8'!$A$5:$I$24,9,FALSE)),"DNC",VLOOKUP($B19,'Race 8'!$A$5:$I$24,9,FALSE))</f>
        <v>DNC</v>
      </c>
      <c r="T19" s="53">
        <f>IF(AND(S19&lt;50,S19&gt;0),400/(S19+3),IF(S19="DNF",400/(S$71+4),0))</f>
        <v>0</v>
      </c>
      <c r="U19" s="54" t="str">
        <f>IF(ISNA(VLOOKUP($B19,'Race 9'!$A$5:$I$35,9,FALSE)),"DNC",VLOOKUP($B19,'Race 9'!$A$5:$I$35,9,FALSE))</f>
        <v>DNC</v>
      </c>
      <c r="V19" s="53">
        <f>IF(AND(U19&lt;50,U19&gt;0),400/(U19+3),IF(U19="DNF",400/(U$71+4),0))</f>
        <v>0</v>
      </c>
      <c r="W19" s="54" t="str">
        <f>IF(ISNA(VLOOKUP($B19,'Race 10'!$A$5:$I$35,9,FALSE)),"DNC",VLOOKUP($B19,'Race 10'!$A$5:$I$35,9,FALSE))</f>
        <v>DNC</v>
      </c>
      <c r="X19" s="53">
        <f>IF(AND(W19&lt;50,W19&gt;0),400/(W19+3),IF(W19="DNF",400/(W$71+4),0))</f>
        <v>0</v>
      </c>
      <c r="Y19" s="55">
        <f t="shared" si="12"/>
        <v>0</v>
      </c>
      <c r="Z19" s="56">
        <f t="shared" si="13"/>
        <v>0</v>
      </c>
      <c r="AA19" s="57">
        <f>RANK(Z19,$Z$4:$Z$69,0)</f>
        <v>24</v>
      </c>
      <c r="AB19" s="37">
        <f t="shared" si="0"/>
        <v>0</v>
      </c>
      <c r="AC19" s="37">
        <f t="shared" si="1"/>
        <v>0</v>
      </c>
      <c r="AD19" s="37">
        <f t="shared" si="2"/>
        <v>0</v>
      </c>
      <c r="AE19" s="37">
        <f t="shared" si="3"/>
        <v>0</v>
      </c>
      <c r="AF19" s="37">
        <f t="shared" si="4"/>
        <v>0</v>
      </c>
      <c r="AG19" s="37">
        <f t="shared" si="5"/>
        <v>0</v>
      </c>
      <c r="AH19" s="37">
        <f t="shared" si="6"/>
        <v>0</v>
      </c>
      <c r="AI19" s="37">
        <f t="shared" si="7"/>
        <v>0</v>
      </c>
      <c r="AJ19" s="37">
        <f t="shared" si="8"/>
        <v>0</v>
      </c>
      <c r="AK19" s="37">
        <f t="shared" si="9"/>
        <v>0</v>
      </c>
      <c r="AL19" s="37">
        <f t="shared" si="10"/>
        <v>0</v>
      </c>
    </row>
    <row r="20" spans="1:38" hidden="1" x14ac:dyDescent="0.2">
      <c r="A20">
        <f t="shared" si="11"/>
        <v>0</v>
      </c>
      <c r="B20" s="51">
        <v>95</v>
      </c>
      <c r="C20" s="58" t="str">
        <f>VLOOKUP($B20,[1]Sheet1!$A$3:$D$92,2,FALSE)</f>
        <v>Alaurial</v>
      </c>
      <c r="D20" s="59" t="str">
        <f>VLOOKUP($B20,[1]Sheet1!$A$3:$D$92,3,FALSE)</f>
        <v>S Parsons</v>
      </c>
      <c r="E20" s="52" t="str">
        <f>IF(ISNA(VLOOKUP($B20,'Race 1'!$A$5:$I$31,9,FALSE)),"DNC",VLOOKUP($B20,'Race 1'!$A$5:$I$31,9,FALSE))</f>
        <v>DNC</v>
      </c>
      <c r="F20" s="53">
        <f>IF(AND(E20&lt;50,E20&gt;0),400/(E20+3),IF(E20="DNF",400/(E$71+4),0))</f>
        <v>0</v>
      </c>
      <c r="G20" s="54" t="str">
        <f>IF(ISNA(VLOOKUP($B20,'Race 2'!$A$5:$I$32,9,FALSE)),"DNC",VLOOKUP($B20,'Race 2'!$A$5:$I$32,9,FALSE))</f>
        <v>DNC</v>
      </c>
      <c r="H20" s="53">
        <f>IF(AND(G20&lt;50,G20&gt;0),400/(G20+3),IF(G20="DNF",400/(G$71+4),0))</f>
        <v>0</v>
      </c>
      <c r="I20" s="54" t="str">
        <f>IF(ISNA(VLOOKUP($B20,'Race 3'!$A$5:$I$35,9,FALSE)),"DNC",VLOOKUP($B20,'Race 3'!$A$5:$I$35,9,FALSE))</f>
        <v>DNC</v>
      </c>
      <c r="J20" s="53">
        <f>IF(AND(I20&lt;50,I20&gt;0),400/(I20+3),IF(I20="DNF",400/(I$71+4),0))</f>
        <v>0</v>
      </c>
      <c r="K20" s="54" t="str">
        <f>IF(ISNA(VLOOKUP($B20,'Race 4'!$A$5:$I$23,9,FALSE)),"DNC",VLOOKUP($B20,'Race 4'!$A$5:$I$23,9,FALSE))</f>
        <v>DNC</v>
      </c>
      <c r="L20" s="53">
        <f>IF(AND(K20&lt;50,K20&gt;0),400/(K20+3),IF(K20="DNF",400/(K$71+4),0))</f>
        <v>0</v>
      </c>
      <c r="M20" s="54" t="str">
        <f>IF(ISNA(VLOOKUP($B20,'Race 5'!$A$5:$I$33,9,FALSE)),"DNC",VLOOKUP($B20,'Race 5'!$A$5:$I$33,9,FALSE))</f>
        <v>DNC</v>
      </c>
      <c r="N20" s="53">
        <f>IF(AND(M20&lt;50,M20&gt;0),400/(M20+3),IF(M20="DNF",400/(M$71+4),0))</f>
        <v>0</v>
      </c>
      <c r="O20" s="54" t="str">
        <f>IF(ISNA(VLOOKUP($B20,'Race 6'!$A$5:$I$25,9,FALSE)),"DNC",VLOOKUP($B20,'Race 6'!$A$5:$I$25,9,FALSE))</f>
        <v>DNC</v>
      </c>
      <c r="P20" s="53">
        <f>IF(AND(O20&lt;50,O20&gt;0),400/(O20+3),IF(O20="DNF",400/(O$71+4),0))</f>
        <v>0</v>
      </c>
      <c r="Q20" s="54" t="str">
        <f>IF(ISNA(VLOOKUP($B20,'Race 7'!$A$5:$I$29,9,FALSE)),"DNC",VLOOKUP($B20,'Race 7'!$A$5:$I$29,9,FALSE))</f>
        <v>DNC</v>
      </c>
      <c r="R20" s="53">
        <f>IF(AND(Q20&lt;50,Q20&gt;0),400/(Q20+3),IF(Q20="DNF",400/(Q$71+4),0))</f>
        <v>0</v>
      </c>
      <c r="S20" s="54" t="str">
        <f>IF(ISNA(VLOOKUP($B20,'Race 8'!$A$5:$I$24,9,FALSE)),"DNC",VLOOKUP($B20,'Race 8'!$A$5:$I$24,9,FALSE))</f>
        <v>DNC</v>
      </c>
      <c r="T20" s="53">
        <f>IF(AND(S20&lt;50,S20&gt;0),400/(S20+3),IF(S20="DNF",400/(S$71+4),0))</f>
        <v>0</v>
      </c>
      <c r="U20" s="54" t="str">
        <f>IF(ISNA(VLOOKUP($B20,'Race 9'!$A$5:$I$35,9,FALSE)),"DNC",VLOOKUP($B20,'Race 9'!$A$5:$I$35,9,FALSE))</f>
        <v>DNC</v>
      </c>
      <c r="V20" s="53">
        <f>IF(AND(U20&lt;50,U20&gt;0),400/(U20+3),IF(U20="DNF",400/(U$71+4),0))</f>
        <v>0</v>
      </c>
      <c r="W20" s="54" t="str">
        <f>IF(ISNA(VLOOKUP($B20,'Race 10'!$A$5:$I$35,9,FALSE)),"DNC",VLOOKUP($B20,'Race 10'!$A$5:$I$35,9,FALSE))</f>
        <v>DNC</v>
      </c>
      <c r="X20" s="53">
        <f>IF(AND(W20&lt;50,W20&gt;0),400/(W20+3),IF(W20="DNF",400/(W$71+4),0))</f>
        <v>0</v>
      </c>
      <c r="Y20" s="55">
        <f t="shared" si="12"/>
        <v>0</v>
      </c>
      <c r="Z20" s="56">
        <f t="shared" si="13"/>
        <v>0</v>
      </c>
      <c r="AA20" s="57">
        <f>RANK(Z20,$Z$4:$Z$69,0)</f>
        <v>24</v>
      </c>
      <c r="AB20" s="37">
        <f t="shared" si="0"/>
        <v>0</v>
      </c>
      <c r="AC20" s="37">
        <f t="shared" si="1"/>
        <v>0</v>
      </c>
      <c r="AD20" s="37">
        <f t="shared" si="2"/>
        <v>0</v>
      </c>
      <c r="AE20" s="37">
        <f t="shared" si="3"/>
        <v>0</v>
      </c>
      <c r="AF20" s="37">
        <f t="shared" si="4"/>
        <v>0</v>
      </c>
      <c r="AG20" s="37">
        <f t="shared" si="5"/>
        <v>0</v>
      </c>
      <c r="AH20" s="37">
        <f t="shared" si="6"/>
        <v>0</v>
      </c>
      <c r="AI20" s="37">
        <f t="shared" si="7"/>
        <v>0</v>
      </c>
      <c r="AJ20" s="37">
        <f t="shared" si="8"/>
        <v>0</v>
      </c>
      <c r="AK20" s="37">
        <f t="shared" si="9"/>
        <v>0</v>
      </c>
      <c r="AL20" s="37">
        <f t="shared" si="10"/>
        <v>0</v>
      </c>
    </row>
    <row r="21" spans="1:38" customFormat="1" hidden="1" x14ac:dyDescent="0.2">
      <c r="A21">
        <f t="shared" si="11"/>
        <v>0</v>
      </c>
      <c r="B21" s="51">
        <v>97</v>
      </c>
      <c r="C21" s="58" t="str">
        <f>VLOOKUP($B21,[1]Sheet1!$A$3:$D$92,2,FALSE)</f>
        <v>Racing Stripes</v>
      </c>
      <c r="D21" s="59" t="str">
        <f>VLOOKUP($B21,[1]Sheet1!$A$3:$D$92,3,FALSE)</f>
        <v>D Palmer</v>
      </c>
      <c r="E21" s="52" t="str">
        <f>IF(ISNA(VLOOKUP($B21,'Race 1'!$A$5:$I$31,9,FALSE)),"DNC",VLOOKUP($B21,'Race 1'!$A$5:$I$31,9,FALSE))</f>
        <v>DNC</v>
      </c>
      <c r="F21" s="53">
        <f>IF(AND(E21&lt;50,E21&gt;0),400/(E21+3),IF(E21="DNF",400/(E$71+4),0))</f>
        <v>0</v>
      </c>
      <c r="G21" s="54" t="str">
        <f>IF(ISNA(VLOOKUP($B21,'Race 2'!$A$5:$I$32,9,FALSE)),"DNC",VLOOKUP($B21,'Race 2'!$A$5:$I$32,9,FALSE))</f>
        <v>DNC</v>
      </c>
      <c r="H21" s="53">
        <f>IF(AND(G21&lt;50,G21&gt;0),400/(G21+3),IF(G21="DNF",400/(G$71+4),0))</f>
        <v>0</v>
      </c>
      <c r="I21" s="54" t="str">
        <f>IF(ISNA(VLOOKUP($B21,'Race 3'!$A$5:$I$35,9,FALSE)),"DNC",VLOOKUP($B21,'Race 3'!$A$5:$I$35,9,FALSE))</f>
        <v>DNC</v>
      </c>
      <c r="J21" s="53">
        <f>IF(AND(I21&lt;50,I21&gt;0),400/(I21+3),IF(I21="DNF",400/(I$71+4),0))</f>
        <v>0</v>
      </c>
      <c r="K21" s="54" t="str">
        <f>IF(ISNA(VLOOKUP($B21,'Race 4'!$A$5:$I$23,9,FALSE)),"DNC",VLOOKUP($B21,'Race 4'!$A$5:$I$23,9,FALSE))</f>
        <v>DNC</v>
      </c>
      <c r="L21" s="53">
        <f>IF(AND(K21&lt;50,K21&gt;0),400/(K21+3),IF(K21="DNF",400/(K$71+4),0))</f>
        <v>0</v>
      </c>
      <c r="M21" s="54" t="str">
        <f>IF(ISNA(VLOOKUP($B21,'Race 5'!$A$5:$I$33,9,FALSE)),"DNC",VLOOKUP($B21,'Race 5'!$A$5:$I$33,9,FALSE))</f>
        <v>DNC</v>
      </c>
      <c r="N21" s="53">
        <f>IF(AND(M21&lt;50,M21&gt;0),400/(M21+3),IF(M21="DNF",400/(M$71+4),0))</f>
        <v>0</v>
      </c>
      <c r="O21" s="54" t="str">
        <f>IF(ISNA(VLOOKUP($B21,'Race 6'!$A$5:$I$25,9,FALSE)),"DNC",VLOOKUP($B21,'Race 6'!$A$5:$I$25,9,FALSE))</f>
        <v>DNC</v>
      </c>
      <c r="P21" s="53">
        <f>IF(AND(O21&lt;50,O21&gt;0),400/(O21+3),IF(O21="DNF",400/(O$71+4),0))</f>
        <v>0</v>
      </c>
      <c r="Q21" s="54" t="str">
        <f>IF(ISNA(VLOOKUP($B21,'Race 7'!$A$5:$I$29,9,FALSE)),"DNC",VLOOKUP($B21,'Race 7'!$A$5:$I$29,9,FALSE))</f>
        <v>DNC</v>
      </c>
      <c r="R21" s="53">
        <f>IF(AND(Q21&lt;50,Q21&gt;0),400/(Q21+3),IF(Q21="DNF",400/(Q$71+4),0))</f>
        <v>0</v>
      </c>
      <c r="S21" s="54" t="str">
        <f>IF(ISNA(VLOOKUP($B21,'Race 8'!$A$5:$I$24,9,FALSE)),"DNC",VLOOKUP($B21,'Race 8'!$A$5:$I$24,9,FALSE))</f>
        <v>DNC</v>
      </c>
      <c r="T21" s="53">
        <f>IF(AND(S21&lt;50,S21&gt;0),400/(S21+3),IF(S21="DNF",400/(S$71+4),0))</f>
        <v>0</v>
      </c>
      <c r="U21" s="54" t="str">
        <f>IF(ISNA(VLOOKUP($B21,'Race 9'!$A$5:$I$35,9,FALSE)),"DNC",VLOOKUP($B21,'Race 9'!$A$5:$I$35,9,FALSE))</f>
        <v>DNC</v>
      </c>
      <c r="V21" s="53">
        <f>IF(AND(U21&lt;50,U21&gt;0),400/(U21+3),IF(U21="DNF",400/(U$71+4),0))</f>
        <v>0</v>
      </c>
      <c r="W21" s="54" t="str">
        <f>IF(ISNA(VLOOKUP($B21,'Race 10'!$A$5:$I$35,9,FALSE)),"DNC",VLOOKUP($B21,'Race 10'!$A$5:$I$35,9,FALSE))</f>
        <v>DNC</v>
      </c>
      <c r="X21" s="53">
        <f>IF(AND(W21&lt;50,W21&gt;0),400/(W21+3),IF(W21="DNF",400/(W$71+4),0))</f>
        <v>0</v>
      </c>
      <c r="Y21" s="55">
        <f t="shared" si="12"/>
        <v>0</v>
      </c>
      <c r="Z21" s="56">
        <f t="shared" si="13"/>
        <v>0</v>
      </c>
      <c r="AA21" s="57">
        <f>RANK(Z21,$Z$4:$Z$69,0)</f>
        <v>24</v>
      </c>
      <c r="AB21" s="37">
        <f t="shared" si="0"/>
        <v>0</v>
      </c>
      <c r="AC21" s="37">
        <f t="shared" si="1"/>
        <v>0</v>
      </c>
      <c r="AD21" s="37">
        <f t="shared" si="2"/>
        <v>0</v>
      </c>
      <c r="AE21" s="37">
        <f t="shared" si="3"/>
        <v>0</v>
      </c>
      <c r="AF21" s="37">
        <f t="shared" si="4"/>
        <v>0</v>
      </c>
      <c r="AG21" s="37">
        <f t="shared" si="5"/>
        <v>0</v>
      </c>
      <c r="AH21" s="37">
        <f t="shared" si="6"/>
        <v>0</v>
      </c>
      <c r="AI21" s="37">
        <f t="shared" si="7"/>
        <v>0</v>
      </c>
      <c r="AJ21" s="37">
        <f t="shared" si="8"/>
        <v>0</v>
      </c>
      <c r="AK21" s="37">
        <f t="shared" si="9"/>
        <v>0</v>
      </c>
      <c r="AL21" s="37">
        <f t="shared" si="10"/>
        <v>0</v>
      </c>
    </row>
    <row r="22" spans="1:38" hidden="1" x14ac:dyDescent="0.2">
      <c r="A22">
        <f t="shared" si="11"/>
        <v>0</v>
      </c>
      <c r="B22" s="51">
        <v>102</v>
      </c>
      <c r="C22" s="58" t="str">
        <f>VLOOKUP($B22,[1]Sheet1!$A$3:$D$92,2,FALSE)</f>
        <v>Kahu</v>
      </c>
      <c r="D22" s="59" t="str">
        <f>VLOOKUP($B22,[1]Sheet1!$A$3:$D$92,3,FALSE)</f>
        <v>P Holland</v>
      </c>
      <c r="E22" s="52" t="str">
        <f>IF(ISNA(VLOOKUP($B22,'Race 1'!$A$5:$I$31,9,FALSE)),"DNC",VLOOKUP($B22,'Race 1'!$A$5:$I$31,9,FALSE))</f>
        <v>DNC</v>
      </c>
      <c r="F22" s="53">
        <f>IF(AND(E22&lt;50,E22&gt;0),400/(E22+3),IF(E22="DNF",400/(E$71+4),0))</f>
        <v>0</v>
      </c>
      <c r="G22" s="54" t="str">
        <f>IF(ISNA(VLOOKUP($B22,'Race 2'!$A$5:$I$32,9,FALSE)),"DNC",VLOOKUP($B22,'Race 2'!$A$5:$I$32,9,FALSE))</f>
        <v>DNC</v>
      </c>
      <c r="H22" s="53">
        <f>IF(AND(G22&lt;50,G22&gt;0),400/(G22+3),IF(G22="DNF",400/(G$71+4),0))</f>
        <v>0</v>
      </c>
      <c r="I22" s="54" t="str">
        <f>IF(ISNA(VLOOKUP($B22,'Race 3'!$A$5:$I$35,9,FALSE)),"DNC",VLOOKUP($B22,'Race 3'!$A$5:$I$35,9,FALSE))</f>
        <v>DNC</v>
      </c>
      <c r="J22" s="53">
        <f>IF(AND(I22&lt;50,I22&gt;0),400/(I22+3),IF(I22="DNF",400/(I$71+4),0))</f>
        <v>0</v>
      </c>
      <c r="K22" s="54" t="str">
        <f>IF(ISNA(VLOOKUP($B22,'Race 4'!$A$5:$I$23,9,FALSE)),"DNC",VLOOKUP($B22,'Race 4'!$A$5:$I$23,9,FALSE))</f>
        <v>DNC</v>
      </c>
      <c r="L22" s="53">
        <f>IF(AND(K22&lt;50,K22&gt;0),400/(K22+3),IF(K22="DNF",400/(K$71+4),0))</f>
        <v>0</v>
      </c>
      <c r="M22" s="54" t="str">
        <f>IF(ISNA(VLOOKUP($B22,'Race 5'!$A$5:$I$33,9,FALSE)),"DNC",VLOOKUP($B22,'Race 5'!$A$5:$I$33,9,FALSE))</f>
        <v>DNC</v>
      </c>
      <c r="N22" s="53">
        <f>IF(AND(M22&lt;50,M22&gt;0),400/(M22+3),IF(M22="DNF",400/(M$71+4),0))</f>
        <v>0</v>
      </c>
      <c r="O22" s="54" t="str">
        <f>IF(ISNA(VLOOKUP($B22,'Race 6'!$A$5:$I$25,9,FALSE)),"DNC",VLOOKUP($B22,'Race 6'!$A$5:$I$25,9,FALSE))</f>
        <v>DNC</v>
      </c>
      <c r="P22" s="53">
        <f>IF(AND(O22&lt;50,O22&gt;0),400/(O22+3),IF(O22="DNF",400/(O$71+4),0))</f>
        <v>0</v>
      </c>
      <c r="Q22" s="54" t="str">
        <f>IF(ISNA(VLOOKUP($B22,'Race 7'!$A$5:$I$29,9,FALSE)),"DNC",VLOOKUP($B22,'Race 7'!$A$5:$I$29,9,FALSE))</f>
        <v>DNC</v>
      </c>
      <c r="R22" s="53">
        <f>IF(AND(Q22&lt;50,Q22&gt;0),400/(Q22+3),IF(Q22="DNF",400/(Q$71+4),0))</f>
        <v>0</v>
      </c>
      <c r="S22" s="54" t="str">
        <f>IF(ISNA(VLOOKUP($B22,'Race 8'!$A$5:$I$24,9,FALSE)),"DNC",VLOOKUP($B22,'Race 8'!$A$5:$I$24,9,FALSE))</f>
        <v>DNC</v>
      </c>
      <c r="T22" s="53">
        <f>IF(AND(S22&lt;50,S22&gt;0),400/(S22+3),IF(S22="DNF",400/(S$71+4),0))</f>
        <v>0</v>
      </c>
      <c r="U22" s="54" t="str">
        <f>IF(ISNA(VLOOKUP($B22,'Race 9'!$A$5:$I$35,9,FALSE)),"DNC",VLOOKUP($B22,'Race 9'!$A$5:$I$35,9,FALSE))</f>
        <v>DNC</v>
      </c>
      <c r="V22" s="53">
        <f>IF(AND(U22&lt;50,U22&gt;0),400/(U22+3),IF(U22="DNF",400/(U$71+4),0))</f>
        <v>0</v>
      </c>
      <c r="W22" s="54" t="str">
        <f>IF(ISNA(VLOOKUP($B22,'Race 10'!$A$5:$I$35,9,FALSE)),"DNC",VLOOKUP($B22,'Race 10'!$A$5:$I$35,9,FALSE))</f>
        <v>DNC</v>
      </c>
      <c r="X22" s="53">
        <f>IF(AND(W22&lt;50,W22&gt;0),400/(W22+3),IF(W22="DNF",400/(W$71+4),0))</f>
        <v>0</v>
      </c>
      <c r="Y22" s="55">
        <f t="shared" si="12"/>
        <v>0</v>
      </c>
      <c r="Z22" s="56">
        <f t="shared" si="13"/>
        <v>0</v>
      </c>
      <c r="AA22" s="57">
        <f>RANK(Z22,$Z$4:$Z$69,0)</f>
        <v>24</v>
      </c>
      <c r="AB22" s="37">
        <f t="shared" si="0"/>
        <v>0</v>
      </c>
      <c r="AC22" s="37">
        <f t="shared" si="1"/>
        <v>0</v>
      </c>
      <c r="AD22" s="37">
        <f t="shared" si="2"/>
        <v>0</v>
      </c>
      <c r="AE22" s="37">
        <f t="shared" si="3"/>
        <v>0</v>
      </c>
      <c r="AF22" s="37">
        <f t="shared" si="4"/>
        <v>0</v>
      </c>
      <c r="AG22" s="37">
        <f t="shared" si="5"/>
        <v>0</v>
      </c>
      <c r="AH22" s="37">
        <f t="shared" si="6"/>
        <v>0</v>
      </c>
      <c r="AI22" s="37">
        <f t="shared" si="7"/>
        <v>0</v>
      </c>
      <c r="AJ22" s="37">
        <f t="shared" si="8"/>
        <v>0</v>
      </c>
      <c r="AK22" s="37">
        <f t="shared" si="9"/>
        <v>0</v>
      </c>
      <c r="AL22" s="37">
        <f t="shared" si="10"/>
        <v>0</v>
      </c>
    </row>
    <row r="23" spans="1:38" x14ac:dyDescent="0.2">
      <c r="A23">
        <f t="shared" si="11"/>
        <v>1</v>
      </c>
      <c r="B23" s="51">
        <v>107</v>
      </c>
      <c r="C23" s="58" t="str">
        <f>VLOOKUP($B23,[1]Sheet1!$A$3:$D$92,2,FALSE)</f>
        <v>By Golly</v>
      </c>
      <c r="D23" s="59" t="str">
        <f>VLOOKUP($B23,[1]Sheet1!$A$3:$D$92,3,FALSE)</f>
        <v>G Bird</v>
      </c>
      <c r="E23" s="52">
        <f>IF(ISNA(VLOOKUP($B23,'Race 1'!$A$5:$I$31,9,FALSE)),"DNC",VLOOKUP($B23,'Race 1'!$A$5:$I$31,9,FALSE))</f>
        <v>15</v>
      </c>
      <c r="F23" s="53">
        <f>IF(AND(E23&lt;50,E23&gt;0),400/(E23+3),IF(E23="DNF",400/(E$71+4),0))</f>
        <v>22.222222222222221</v>
      </c>
      <c r="G23" s="54">
        <f>IF(ISNA(VLOOKUP($B23,'Race 2'!$A$5:$I$32,9,FALSE)),"DNC",VLOOKUP($B23,'Race 2'!$A$5:$I$32,9,FALSE))</f>
        <v>9</v>
      </c>
      <c r="H23" s="53">
        <f>IF(AND(G23&lt;50,G23&gt;0),400/(G23+3),IF(G23="DNF",400/(G$71+4),0))</f>
        <v>33.333333333333336</v>
      </c>
      <c r="I23" s="54">
        <f>IF(ISNA(VLOOKUP($B23,'Race 3'!$A$5:$I$35,9,FALSE)),"DNC",VLOOKUP($B23,'Race 3'!$A$5:$I$35,9,FALSE))</f>
        <v>4</v>
      </c>
      <c r="J23" s="53">
        <f>IF(AND(I23&lt;50,I23&gt;0),400/(I23+3),IF(I23="DNF",400/(I$71+4),0))</f>
        <v>57.142857142857146</v>
      </c>
      <c r="K23" s="54">
        <f>IF(ISNA(VLOOKUP($B23,'Race 4'!$A$5:$I$23,9,FALSE)),"DNC",VLOOKUP($B23,'Race 4'!$A$5:$I$23,9,FALSE))</f>
        <v>10</v>
      </c>
      <c r="L23" s="53">
        <f>IF(AND(K23&lt;50,K23&gt;0),400/(K23+3),IF(K23="DNF",400/(K$71+4),0))</f>
        <v>30.76923076923077</v>
      </c>
      <c r="M23" s="54">
        <f>IF(ISNA(VLOOKUP($B23,'Race 5'!$A$5:$I$33,9,FALSE)),"DNC",VLOOKUP($B23,'Race 5'!$A$5:$I$33,9,FALSE))</f>
        <v>9</v>
      </c>
      <c r="N23" s="53">
        <f>IF(AND(M23&lt;50,M23&gt;0),400/(M23+3),IF(M23="DNF",400/(M$71+4),0))</f>
        <v>33.333333333333336</v>
      </c>
      <c r="O23" s="54">
        <f>IF(ISNA(VLOOKUP($B23,'Race 6'!$A$5:$I$25,9,FALSE)),"DNC",VLOOKUP($B23,'Race 6'!$A$5:$I$25,9,FALSE))</f>
        <v>8</v>
      </c>
      <c r="P23" s="53">
        <f>IF(AND(O23&lt;50,O23&gt;0),400/(O23+3),IF(O23="DNF",400/(O$71+4),0))</f>
        <v>36.363636363636367</v>
      </c>
      <c r="Q23" s="54">
        <f>IF(ISNA(VLOOKUP($B23,'Race 7'!$A$5:$I$29,9,FALSE)),"DNC",VLOOKUP($B23,'Race 7'!$A$5:$I$29,9,FALSE))</f>
        <v>9</v>
      </c>
      <c r="R23" s="53">
        <f>IF(AND(Q23&lt;50,Q23&gt;0),400/(Q23+3),IF(Q23="DNF",400/(Q$71+4),0))</f>
        <v>33.333333333333336</v>
      </c>
      <c r="S23" s="54">
        <f>IF(ISNA(VLOOKUP($B23,'Race 8'!$A$5:$I$24,9,FALSE)),"DNC",VLOOKUP($B23,'Race 8'!$A$5:$I$24,9,FALSE))</f>
        <v>8</v>
      </c>
      <c r="T23" s="53">
        <f>IF(AND(S23&lt;50,S23&gt;0),400/(S23+3),IF(S23="DNF",400/(S$71+4),0))</f>
        <v>36.363636363636367</v>
      </c>
      <c r="U23" s="54" t="str">
        <f>IF(ISNA(VLOOKUP($B23,'Race 9'!$A$5:$I$35,9,FALSE)),"DNC",VLOOKUP($B23,'Race 9'!$A$5:$I$35,9,FALSE))</f>
        <v>DNC</v>
      </c>
      <c r="V23" s="53">
        <f>IF(AND(U23&lt;50,U23&gt;0),400/(U23+3),IF(U23="DNF",400/(U$71+4),0))</f>
        <v>0</v>
      </c>
      <c r="W23" s="54" t="str">
        <f>IF(ISNA(VLOOKUP($B23,'Race 10'!$A$5:$I$35,9,FALSE)),"DNC",VLOOKUP($B23,'Race 10'!$A$5:$I$35,9,FALSE))</f>
        <v>DNC</v>
      </c>
      <c r="X23" s="53">
        <f>IF(AND(W23&lt;50,W23&gt;0),400/(W23+3),IF(W23="DNF",400/(W$71+4),0))</f>
        <v>0</v>
      </c>
      <c r="Y23" s="55">
        <f t="shared" si="12"/>
        <v>282.86158286158286</v>
      </c>
      <c r="Z23" s="56">
        <f t="shared" si="13"/>
        <v>229.87012987012986</v>
      </c>
      <c r="AA23" s="57">
        <f>RANK(Z23,$Z$4:$Z$69,0)</f>
        <v>10</v>
      </c>
      <c r="AB23" s="37">
        <f t="shared" si="0"/>
        <v>52.991452991452988</v>
      </c>
      <c r="AC23" s="37">
        <f t="shared" si="1"/>
        <v>22.222222222222221</v>
      </c>
      <c r="AD23" s="37">
        <f t="shared" si="2"/>
        <v>33.333333333333336</v>
      </c>
      <c r="AE23" s="37">
        <f t="shared" si="3"/>
        <v>57.142857142857146</v>
      </c>
      <c r="AF23" s="37">
        <f t="shared" si="4"/>
        <v>30.76923076923077</v>
      </c>
      <c r="AG23" s="37">
        <f t="shared" si="5"/>
        <v>33.333333333333336</v>
      </c>
      <c r="AH23" s="37">
        <f t="shared" si="6"/>
        <v>36.363636363636367</v>
      </c>
      <c r="AI23" s="37">
        <f t="shared" si="7"/>
        <v>33.333333333333336</v>
      </c>
      <c r="AJ23" s="37">
        <f t="shared" si="8"/>
        <v>36.363636363636367</v>
      </c>
      <c r="AK23" s="37">
        <f t="shared" si="9"/>
        <v>0</v>
      </c>
      <c r="AL23" s="37">
        <f t="shared" si="10"/>
        <v>0</v>
      </c>
    </row>
    <row r="24" spans="1:38" hidden="1" x14ac:dyDescent="0.2">
      <c r="A24">
        <f t="shared" ref="A24" si="14">IF(SUM(E24:X24)=0,0,1)</f>
        <v>0</v>
      </c>
      <c r="B24" s="51">
        <v>108</v>
      </c>
      <c r="C24" s="58" t="str">
        <f>VLOOKUP($B24,[1]Sheet1!$A$3:$D$94,2,FALSE)</f>
        <v>Alibi</v>
      </c>
      <c r="D24" s="59" t="str">
        <f>VLOOKUP($B24,[1]Sheet1!$A$3:$D$94,3,FALSE)</f>
        <v>G Davies</v>
      </c>
      <c r="E24" s="52" t="str">
        <f>IF(ISNA(VLOOKUP($B24,'Race 1'!$A$5:$I$31,9,FALSE)),"DNC",VLOOKUP($B24,'Race 1'!$A$5:$I$31,9,FALSE))</f>
        <v>DNC</v>
      </c>
      <c r="F24" s="53">
        <f>IF(AND(E24&lt;50,E24&gt;0),400/(E24+3),IF(E24="DNF",400/(E$71+4),0))</f>
        <v>0</v>
      </c>
      <c r="G24" s="54" t="str">
        <f>IF(ISNA(VLOOKUP($B24,'Race 2'!$A$5:$I$32,9,FALSE)),"DNC",VLOOKUP($B24,'Race 2'!$A$5:$I$32,9,FALSE))</f>
        <v>DNC</v>
      </c>
      <c r="H24" s="53">
        <f>IF(AND(G24&lt;50,G24&gt;0),400/(G24+3),IF(G24="DNF",400/(G$71+4),0))</f>
        <v>0</v>
      </c>
      <c r="I24" s="54" t="str">
        <f>IF(ISNA(VLOOKUP($B24,'Race 3'!$A$5:$I$35,9,FALSE)),"DNC",VLOOKUP($B24,'Race 3'!$A$5:$I$35,9,FALSE))</f>
        <v>DNC</v>
      </c>
      <c r="J24" s="53">
        <f>IF(AND(I24&lt;50,I24&gt;0),400/(I24+3),IF(I24="DNF",400/(I$71+4),0))</f>
        <v>0</v>
      </c>
      <c r="K24" s="54" t="str">
        <f>IF(ISNA(VLOOKUP($B24,'Race 4'!$A$5:$I$23,9,FALSE)),"DNC",VLOOKUP($B24,'Race 4'!$A$5:$I$23,9,FALSE))</f>
        <v>DNC</v>
      </c>
      <c r="L24" s="53">
        <f>IF(AND(K24&lt;50,K24&gt;0),400/(K24+3),IF(K24="DNF",400/(K$71+4),0))</f>
        <v>0</v>
      </c>
      <c r="M24" s="54" t="str">
        <f>IF(ISNA(VLOOKUP($B24,'Race 5'!$A$5:$I$33,9,FALSE)),"DNC",VLOOKUP($B24,'Race 5'!$A$5:$I$33,9,FALSE))</f>
        <v>DNC</v>
      </c>
      <c r="N24" s="53">
        <f>IF(AND(M24&lt;50,M24&gt;0),400/(M24+3),IF(M24="DNF",400/(M$71+4),0))</f>
        <v>0</v>
      </c>
      <c r="O24" s="54" t="str">
        <f>IF(ISNA(VLOOKUP($B24,'Race 6'!$A$5:$I$25,9,FALSE)),"DNC",VLOOKUP($B24,'Race 6'!$A$5:$I$25,9,FALSE))</f>
        <v>DNC</v>
      </c>
      <c r="P24" s="53">
        <f>IF(AND(O24&lt;50,O24&gt;0),400/(O24+3),IF(O24="DNF",400/(O$71+4),0))</f>
        <v>0</v>
      </c>
      <c r="Q24" s="54" t="str">
        <f>IF(ISNA(VLOOKUP($B24,'Race 7'!$A$5:$I$29,9,FALSE)),"DNC",VLOOKUP($B24,'Race 7'!$A$5:$I$29,9,FALSE))</f>
        <v>DNC</v>
      </c>
      <c r="R24" s="53">
        <f>IF(AND(Q24&lt;50,Q24&gt;0),400/(Q24+3),IF(Q24="DNF",400/(Q$71+4),0))</f>
        <v>0</v>
      </c>
      <c r="S24" s="54" t="str">
        <f>IF(ISNA(VLOOKUP($B24,'Race 8'!$A$5:$I$24,9,FALSE)),"DNC",VLOOKUP($B24,'Race 8'!$A$5:$I$24,9,FALSE))</f>
        <v>DNC</v>
      </c>
      <c r="T24" s="53">
        <f>IF(AND(S24&lt;50,S24&gt;0),400/(S24+3),IF(S24="DNF",400/(S$71+4),0))</f>
        <v>0</v>
      </c>
      <c r="U24" s="54" t="str">
        <f>IF(ISNA(VLOOKUP($B24,'Race 9'!$A$5:$I$35,9,FALSE)),"DNC",VLOOKUP($B24,'Race 9'!$A$5:$I$35,9,FALSE))</f>
        <v>DNC</v>
      </c>
      <c r="V24" s="53">
        <f>IF(AND(U24&lt;50,U24&gt;0),400/(U24+3),IF(U24="DNF",400/(U$71+4),0))</f>
        <v>0</v>
      </c>
      <c r="W24" s="54" t="str">
        <f>IF(ISNA(VLOOKUP($B24,'Race 10'!$A$5:$I$35,9,FALSE)),"DNC",VLOOKUP($B24,'Race 10'!$A$5:$I$35,9,FALSE))</f>
        <v>DNC</v>
      </c>
      <c r="X24" s="53">
        <f>IF(AND(W24&lt;50,W24&gt;0),400/(W24+3),IF(W24="DNF",400/(W$71+4),0))</f>
        <v>0</v>
      </c>
      <c r="Y24" s="55">
        <f t="shared" ref="Y24" si="15">+X24+V24+T24+R24+P24+N24+L24+J24+H24+F24</f>
        <v>0</v>
      </c>
      <c r="Z24" s="56">
        <f t="shared" ref="Z24" si="16">+Y24-AB24</f>
        <v>0</v>
      </c>
      <c r="AA24" s="57">
        <f>RANK(Z24,$Z$4:$Z$69,0)</f>
        <v>24</v>
      </c>
      <c r="AB24" s="37">
        <f t="shared" si="0"/>
        <v>0</v>
      </c>
      <c r="AC24" s="37">
        <f t="shared" si="1"/>
        <v>0</v>
      </c>
      <c r="AD24" s="37">
        <f t="shared" si="2"/>
        <v>0</v>
      </c>
      <c r="AE24" s="37">
        <f t="shared" si="3"/>
        <v>0</v>
      </c>
      <c r="AF24" s="37">
        <f t="shared" si="4"/>
        <v>0</v>
      </c>
      <c r="AG24" s="37">
        <f t="shared" si="5"/>
        <v>0</v>
      </c>
      <c r="AH24" s="37">
        <f t="shared" si="6"/>
        <v>0</v>
      </c>
      <c r="AI24" s="37">
        <f t="shared" si="7"/>
        <v>0</v>
      </c>
      <c r="AJ24" s="37">
        <f t="shared" si="8"/>
        <v>0</v>
      </c>
      <c r="AK24" s="37">
        <f t="shared" si="9"/>
        <v>0</v>
      </c>
      <c r="AL24" s="37">
        <f t="shared" si="10"/>
        <v>0</v>
      </c>
    </row>
    <row r="25" spans="1:38" customFormat="1" hidden="1" x14ac:dyDescent="0.2">
      <c r="A25">
        <f t="shared" si="11"/>
        <v>0</v>
      </c>
      <c r="B25" s="51">
        <v>114</v>
      </c>
      <c r="C25" s="58" t="str">
        <f>VLOOKUP($B25,[1]Sheet1!$A$3:$D$94,2,FALSE)</f>
        <v>Zeferio</v>
      </c>
      <c r="D25" s="59" t="str">
        <f>VLOOKUP($B25,[1]Sheet1!$A$3:$D$94,3,FALSE)</f>
        <v>W Thomas</v>
      </c>
      <c r="E25" s="52" t="str">
        <f>IF(ISNA(VLOOKUP($B25,'Race 1'!$A$5:$I$31,9,FALSE)),"DNC",VLOOKUP($B25,'Race 1'!$A$5:$I$31,9,FALSE))</f>
        <v>DNC</v>
      </c>
      <c r="F25" s="53">
        <f>IF(AND(E25&lt;50,E25&gt;0),400/(E25+3),IF(E25="DNF",400/(E$71+4),0))</f>
        <v>0</v>
      </c>
      <c r="G25" s="54" t="str">
        <f>IF(ISNA(VLOOKUP($B25,'Race 2'!$A$5:$I$32,9,FALSE)),"DNC",VLOOKUP($B25,'Race 2'!$A$5:$I$32,9,FALSE))</f>
        <v>DNC</v>
      </c>
      <c r="H25" s="53">
        <f>IF(AND(G25&lt;50,G25&gt;0),400/(G25+3),IF(G25="DNF",400/(G$71+4),0))</f>
        <v>0</v>
      </c>
      <c r="I25" s="54" t="str">
        <f>IF(ISNA(VLOOKUP($B25,'Race 3'!$A$5:$I$35,9,FALSE)),"DNC",VLOOKUP($B25,'Race 3'!$A$5:$I$35,9,FALSE))</f>
        <v>DNC</v>
      </c>
      <c r="J25" s="53">
        <f>IF(AND(I25&lt;50,I25&gt;0),400/(I25+3),IF(I25="DNF",400/(I$71+4),0))</f>
        <v>0</v>
      </c>
      <c r="K25" s="54" t="str">
        <f>IF(ISNA(VLOOKUP($B25,'Race 4'!$A$5:$I$23,9,FALSE)),"DNC",VLOOKUP($B25,'Race 4'!$A$5:$I$23,9,FALSE))</f>
        <v>DNC</v>
      </c>
      <c r="L25" s="53">
        <f>IF(AND(K25&lt;50,K25&gt;0),400/(K25+3),IF(K25="DNF",400/(K$71+4),0))</f>
        <v>0</v>
      </c>
      <c r="M25" s="54" t="str">
        <f>IF(ISNA(VLOOKUP($B25,'Race 5'!$A$5:$I$33,9,FALSE)),"DNC",VLOOKUP($B25,'Race 5'!$A$5:$I$33,9,FALSE))</f>
        <v>DNC</v>
      </c>
      <c r="N25" s="53">
        <f>IF(AND(M25&lt;50,M25&gt;0),400/(M25+3),IF(M25="DNF",400/(M$71+4),0))</f>
        <v>0</v>
      </c>
      <c r="O25" s="54" t="str">
        <f>IF(ISNA(VLOOKUP($B25,'Race 6'!$A$5:$I$25,9,FALSE)),"DNC",VLOOKUP($B25,'Race 6'!$A$5:$I$25,9,FALSE))</f>
        <v>DNC</v>
      </c>
      <c r="P25" s="53">
        <f>IF(AND(O25&lt;50,O25&gt;0),400/(O25+3),IF(O25="DNF",400/(O$71+4),0))</f>
        <v>0</v>
      </c>
      <c r="Q25" s="54" t="str">
        <f>IF(ISNA(VLOOKUP($B25,'Race 7'!$A$5:$I$29,9,FALSE)),"DNC",VLOOKUP($B25,'Race 7'!$A$5:$I$29,9,FALSE))</f>
        <v>DNC</v>
      </c>
      <c r="R25" s="53">
        <f>IF(AND(Q25&lt;50,Q25&gt;0),400/(Q25+3),IF(Q25="DNF",400/(Q$71+4),0))</f>
        <v>0</v>
      </c>
      <c r="S25" s="54" t="str">
        <f>IF(ISNA(VLOOKUP($B25,'Race 8'!$A$5:$I$24,9,FALSE)),"DNC",VLOOKUP($B25,'Race 8'!$A$5:$I$24,9,FALSE))</f>
        <v>DNC</v>
      </c>
      <c r="T25" s="53">
        <f>IF(AND(S25&lt;50,S25&gt;0),400/(S25+3),IF(S25="DNF",400/(S$71+4),0))</f>
        <v>0</v>
      </c>
      <c r="U25" s="54" t="str">
        <f>IF(ISNA(VLOOKUP($B25,'Race 9'!$A$5:$I$35,9,FALSE)),"DNC",VLOOKUP($B25,'Race 9'!$A$5:$I$35,9,FALSE))</f>
        <v>DNC</v>
      </c>
      <c r="V25" s="53">
        <f>IF(AND(U25&lt;50,U25&gt;0),400/(U25+3),IF(U25="DNF",400/(U$71+4),0))</f>
        <v>0</v>
      </c>
      <c r="W25" s="54" t="str">
        <f>IF(ISNA(VLOOKUP($B25,'Race 10'!$A$5:$I$35,9,FALSE)),"DNC",VLOOKUP($B25,'Race 10'!$A$5:$I$35,9,FALSE))</f>
        <v>DNC</v>
      </c>
      <c r="X25" s="53">
        <f>IF(AND(W25&lt;50,W25&gt;0),400/(W25+3),IF(W25="DNF",400/(W$71+4),0))</f>
        <v>0</v>
      </c>
      <c r="Y25" s="55">
        <f t="shared" si="12"/>
        <v>0</v>
      </c>
      <c r="Z25" s="56">
        <f t="shared" si="13"/>
        <v>0</v>
      </c>
      <c r="AA25" s="57">
        <f>RANK(Z25,$Z$4:$Z$69,0)</f>
        <v>24</v>
      </c>
      <c r="AB25" s="37">
        <f t="shared" si="0"/>
        <v>0</v>
      </c>
      <c r="AC25" s="37">
        <f t="shared" si="1"/>
        <v>0</v>
      </c>
      <c r="AD25" s="37">
        <f t="shared" si="2"/>
        <v>0</v>
      </c>
      <c r="AE25" s="37">
        <f t="shared" si="3"/>
        <v>0</v>
      </c>
      <c r="AF25" s="37">
        <f t="shared" si="4"/>
        <v>0</v>
      </c>
      <c r="AG25" s="37">
        <f t="shared" si="5"/>
        <v>0</v>
      </c>
      <c r="AH25" s="37">
        <f t="shared" si="6"/>
        <v>0</v>
      </c>
      <c r="AI25" s="37">
        <f t="shared" si="7"/>
        <v>0</v>
      </c>
      <c r="AJ25" s="37">
        <f t="shared" si="8"/>
        <v>0</v>
      </c>
      <c r="AK25" s="37">
        <f t="shared" si="9"/>
        <v>0</v>
      </c>
      <c r="AL25" s="37">
        <f t="shared" si="10"/>
        <v>0</v>
      </c>
    </row>
    <row r="26" spans="1:38" hidden="1" x14ac:dyDescent="0.2">
      <c r="A26">
        <f t="shared" si="11"/>
        <v>0</v>
      </c>
      <c r="B26" s="51">
        <v>129</v>
      </c>
      <c r="C26" s="58" t="str">
        <f>VLOOKUP($B26,[1]Sheet1!$A$3:$D$92,2,FALSE)</f>
        <v>Accolade</v>
      </c>
      <c r="D26" s="59" t="str">
        <f>VLOOKUP($B26,[1]Sheet1!$A$3:$D$92,3,FALSE)</f>
        <v>G Mantell</v>
      </c>
      <c r="E26" s="52" t="str">
        <f>IF(ISNA(VLOOKUP($B26,'Race 1'!$A$5:$I$31,9,FALSE)),"DNC",VLOOKUP($B26,'Race 1'!$A$5:$I$31,9,FALSE))</f>
        <v>DNC</v>
      </c>
      <c r="F26" s="53">
        <f>IF(AND(E26&lt;50,E26&gt;0),400/(E26+3),IF(E26="DNF",400/(E$71+4),0))</f>
        <v>0</v>
      </c>
      <c r="G26" s="54" t="str">
        <f>IF(ISNA(VLOOKUP($B26,'Race 2'!$A$5:$I$32,9,FALSE)),"DNC",VLOOKUP($B26,'Race 2'!$A$5:$I$32,9,FALSE))</f>
        <v>DNC</v>
      </c>
      <c r="H26" s="53">
        <f>IF(AND(G26&lt;50,G26&gt;0),400/(G26+3),IF(G26="DNF",400/(G$71+4),0))</f>
        <v>0</v>
      </c>
      <c r="I26" s="54" t="str">
        <f>IF(ISNA(VLOOKUP($B26,'Race 3'!$A$5:$I$35,9,FALSE)),"DNC",VLOOKUP($B26,'Race 3'!$A$5:$I$35,9,FALSE))</f>
        <v>DNC</v>
      </c>
      <c r="J26" s="53">
        <f>IF(AND(I26&lt;50,I26&gt;0),400/(I26+3),IF(I26="DNF",400/(I$71+4),0))</f>
        <v>0</v>
      </c>
      <c r="K26" s="54" t="str">
        <f>IF(ISNA(VLOOKUP($B26,'Race 4'!$A$5:$I$23,9,FALSE)),"DNC",VLOOKUP($B26,'Race 4'!$A$5:$I$23,9,FALSE))</f>
        <v>DNC</v>
      </c>
      <c r="L26" s="53">
        <f>IF(AND(K26&lt;50,K26&gt;0),400/(K26+3),IF(K26="DNF",400/(K$71+4),0))</f>
        <v>0</v>
      </c>
      <c r="M26" s="54" t="str">
        <f>IF(ISNA(VLOOKUP($B26,'Race 5'!$A$5:$I$33,9,FALSE)),"DNC",VLOOKUP($B26,'Race 5'!$A$5:$I$33,9,FALSE))</f>
        <v>DNC</v>
      </c>
      <c r="N26" s="53">
        <f>IF(AND(M26&lt;50,M26&gt;0),400/(M26+3),IF(M26="DNF",400/(M$71+4),0))</f>
        <v>0</v>
      </c>
      <c r="O26" s="54" t="str">
        <f>IF(ISNA(VLOOKUP($B26,'Race 6'!$A$5:$I$25,9,FALSE)),"DNC",VLOOKUP($B26,'Race 6'!$A$5:$I$25,9,FALSE))</f>
        <v>DNC</v>
      </c>
      <c r="P26" s="53">
        <f>IF(AND(O26&lt;50,O26&gt;0),400/(O26+3),IF(O26="DNF",400/(O$71+4),0))</f>
        <v>0</v>
      </c>
      <c r="Q26" s="54" t="str">
        <f>IF(ISNA(VLOOKUP($B26,'Race 7'!$A$5:$I$29,9,FALSE)),"DNC",VLOOKUP($B26,'Race 7'!$A$5:$I$29,9,FALSE))</f>
        <v>DNC</v>
      </c>
      <c r="R26" s="53">
        <f>IF(AND(Q26&lt;50,Q26&gt;0),400/(Q26+3),IF(Q26="DNF",400/(Q$71+4),0))</f>
        <v>0</v>
      </c>
      <c r="S26" s="54" t="str">
        <f>IF(ISNA(VLOOKUP($B26,'Race 8'!$A$5:$I$24,9,FALSE)),"DNC",VLOOKUP($B26,'Race 8'!$A$5:$I$24,9,FALSE))</f>
        <v>DNC</v>
      </c>
      <c r="T26" s="53">
        <f>IF(AND(S26&lt;50,S26&gt;0),400/(S26+3),IF(S26="DNF",400/(S$71+4),0))</f>
        <v>0</v>
      </c>
      <c r="U26" s="54" t="str">
        <f>IF(ISNA(VLOOKUP($B26,'Race 9'!$A$5:$I$35,9,FALSE)),"DNC",VLOOKUP($B26,'Race 9'!$A$5:$I$35,9,FALSE))</f>
        <v>DNC</v>
      </c>
      <c r="V26" s="53">
        <f>IF(AND(U26&lt;50,U26&gt;0),400/(U26+3),IF(U26="DNF",400/(U$71+4),0))</f>
        <v>0</v>
      </c>
      <c r="W26" s="54" t="str">
        <f>IF(ISNA(VLOOKUP($B26,'Race 10'!$A$5:$I$35,9,FALSE)),"DNC",VLOOKUP($B26,'Race 10'!$A$5:$I$35,9,FALSE))</f>
        <v>DNC</v>
      </c>
      <c r="X26" s="53">
        <f>IF(AND(W26&lt;50,W26&gt;0),400/(W26+3),IF(W26="DNF",400/(W$71+4),0))</f>
        <v>0</v>
      </c>
      <c r="Y26" s="55">
        <f t="shared" si="12"/>
        <v>0</v>
      </c>
      <c r="Z26" s="56">
        <f t="shared" si="13"/>
        <v>0</v>
      </c>
      <c r="AA26" s="57">
        <f>RANK(Z26,$Z$4:$Z$69,0)</f>
        <v>24</v>
      </c>
      <c r="AB26" s="37">
        <f t="shared" si="0"/>
        <v>0</v>
      </c>
      <c r="AC26" s="37">
        <f t="shared" si="1"/>
        <v>0</v>
      </c>
      <c r="AD26" s="37">
        <f t="shared" si="2"/>
        <v>0</v>
      </c>
      <c r="AE26" s="37">
        <f t="shared" si="3"/>
        <v>0</v>
      </c>
      <c r="AF26" s="37">
        <f t="shared" si="4"/>
        <v>0</v>
      </c>
      <c r="AG26" s="37">
        <f t="shared" si="5"/>
        <v>0</v>
      </c>
      <c r="AH26" s="37">
        <f t="shared" si="6"/>
        <v>0</v>
      </c>
      <c r="AI26" s="37">
        <f t="shared" si="7"/>
        <v>0</v>
      </c>
      <c r="AJ26" s="37">
        <f t="shared" si="8"/>
        <v>0</v>
      </c>
      <c r="AK26" s="37">
        <f t="shared" si="9"/>
        <v>0</v>
      </c>
      <c r="AL26" s="37">
        <f t="shared" si="10"/>
        <v>0</v>
      </c>
    </row>
    <row r="27" spans="1:38" customFormat="1" x14ac:dyDescent="0.2">
      <c r="A27">
        <f t="shared" si="11"/>
        <v>1</v>
      </c>
      <c r="B27" s="51">
        <v>141</v>
      </c>
      <c r="C27" s="58" t="str">
        <f>VLOOKUP($B27,[1]Sheet1!$A$3:$D$94,2,FALSE)</f>
        <v>Ripple</v>
      </c>
      <c r="D27" s="59" t="str">
        <f>VLOOKUP($B27,[1]Sheet1!$A$3:$D$94,3,FALSE)</f>
        <v>D McKellar</v>
      </c>
      <c r="E27" s="52" t="str">
        <f>IF(ISNA(VLOOKUP($B27,'Race 1'!$A$5:$I$31,9,FALSE)),"DNC",VLOOKUP($B27,'Race 1'!$A$5:$I$31,9,FALSE))</f>
        <v>DNC</v>
      </c>
      <c r="F27" s="53">
        <f>IF(AND(E27&lt;50,E27&gt;0),400/(E27+3),IF(E27="DNF",400/(E$71+4),0))</f>
        <v>0</v>
      </c>
      <c r="G27" s="54" t="str">
        <f>IF(ISNA(VLOOKUP($B27,'Race 2'!$A$5:$I$32,9,FALSE)),"DNC",VLOOKUP($B27,'Race 2'!$A$5:$I$32,9,FALSE))</f>
        <v>DNC</v>
      </c>
      <c r="H27" s="53">
        <f>IF(AND(G27&lt;50,G27&gt;0),400/(G27+3),IF(G27="DNF",400/(G$71+4),0))</f>
        <v>0</v>
      </c>
      <c r="I27" s="54">
        <f>IF(ISNA(VLOOKUP($B27,'Race 3'!$A$5:$I$35,9,FALSE)),"DNC",VLOOKUP($B27,'Race 3'!$A$5:$I$35,9,FALSE))</f>
        <v>8</v>
      </c>
      <c r="J27" s="53">
        <f>IF(AND(I27&lt;50,I27&gt;0),400/(I27+3),IF(I27="DNF",400/(I$71+4),0))</f>
        <v>36.363636363636367</v>
      </c>
      <c r="K27" s="54">
        <f>IF(ISNA(VLOOKUP($B27,'Race 4'!$A$5:$I$23,9,FALSE)),"DNC",VLOOKUP($B27,'Race 4'!$A$5:$I$23,9,FALSE))</f>
        <v>11</v>
      </c>
      <c r="L27" s="53">
        <f>IF(AND(K27&lt;50,K27&gt;0),400/(K27+3),IF(K27="DNF",400/(K$71+4),0))</f>
        <v>28.571428571428573</v>
      </c>
      <c r="M27" s="54">
        <f>IF(ISNA(VLOOKUP($B27,'Race 5'!$A$5:$I$33,9,FALSE)),"DNC",VLOOKUP($B27,'Race 5'!$A$5:$I$33,9,FALSE))</f>
        <v>10</v>
      </c>
      <c r="N27" s="53">
        <f>IF(AND(M27&lt;50,M27&gt;0),400/(M27+3),IF(M27="DNF",400/(M$71+4),0))</f>
        <v>30.76923076923077</v>
      </c>
      <c r="O27" s="54">
        <f>IF(ISNA(VLOOKUP($B27,'Race 6'!$A$5:$I$25,9,FALSE)),"DNC",VLOOKUP($B27,'Race 6'!$A$5:$I$25,9,FALSE))</f>
        <v>12</v>
      </c>
      <c r="P27" s="53">
        <f>IF(AND(O27&lt;50,O27&gt;0),400/(O27+3),IF(O27="DNF",400/(O$71+4),0))</f>
        <v>26.666666666666668</v>
      </c>
      <c r="Q27" s="54" t="str">
        <f>IF(ISNA(VLOOKUP($B27,'Race 7'!$A$5:$I$29,9,FALSE)),"DNC",VLOOKUP($B27,'Race 7'!$A$5:$I$29,9,FALSE))</f>
        <v>DNC</v>
      </c>
      <c r="R27" s="53">
        <f>IF(AND(Q27&lt;50,Q27&gt;0),400/(Q27+3),IF(Q27="DNF",400/(Q$71+4),0))</f>
        <v>0</v>
      </c>
      <c r="S27" s="54" t="str">
        <f>IF(ISNA(VLOOKUP($B27,'Race 8'!$A$5:$I$24,9,FALSE)),"DNC",VLOOKUP($B27,'Race 8'!$A$5:$I$24,9,FALSE))</f>
        <v>DNC</v>
      </c>
      <c r="T27" s="53">
        <f>IF(AND(S27&lt;50,S27&gt;0),400/(S27+3),IF(S27="DNF",400/(S$71+4),0))</f>
        <v>0</v>
      </c>
      <c r="U27" s="54" t="str">
        <f>IF(ISNA(VLOOKUP($B27,'Race 9'!$A$5:$I$35,9,FALSE)),"DNC",VLOOKUP($B27,'Race 9'!$A$5:$I$35,9,FALSE))</f>
        <v>DNC</v>
      </c>
      <c r="V27" s="53">
        <f>IF(AND(U27&lt;50,U27&gt;0),400/(U27+3),IF(U27="DNF",400/(U$71+4),0))</f>
        <v>0</v>
      </c>
      <c r="W27" s="54" t="str">
        <f>IF(ISNA(VLOOKUP($B27,'Race 10'!$A$5:$I$35,9,FALSE)),"DNC",VLOOKUP($B27,'Race 10'!$A$5:$I$35,9,FALSE))</f>
        <v>DNC</v>
      </c>
      <c r="X27" s="53">
        <f>IF(AND(W27&lt;50,W27&gt;0),400/(W27+3),IF(W27="DNF",400/(W$71+4),0))</f>
        <v>0</v>
      </c>
      <c r="Y27" s="55">
        <f t="shared" si="12"/>
        <v>122.37096237096239</v>
      </c>
      <c r="Z27" s="56">
        <f t="shared" si="13"/>
        <v>122.37096237096239</v>
      </c>
      <c r="AA27" s="57">
        <f>RANK(Z27,$Z$4:$Z$69,0)</f>
        <v>15</v>
      </c>
      <c r="AB27" s="37">
        <f t="shared" si="0"/>
        <v>0</v>
      </c>
      <c r="AC27" s="37">
        <f t="shared" si="1"/>
        <v>0</v>
      </c>
      <c r="AD27" s="37">
        <f t="shared" si="2"/>
        <v>0</v>
      </c>
      <c r="AE27" s="37">
        <f t="shared" si="3"/>
        <v>36.363636363636367</v>
      </c>
      <c r="AF27" s="37">
        <f t="shared" si="4"/>
        <v>28.571428571428573</v>
      </c>
      <c r="AG27" s="37">
        <f t="shared" si="5"/>
        <v>30.76923076923077</v>
      </c>
      <c r="AH27" s="37">
        <f t="shared" si="6"/>
        <v>26.666666666666668</v>
      </c>
      <c r="AI27" s="37">
        <f t="shared" si="7"/>
        <v>0</v>
      </c>
      <c r="AJ27" s="37">
        <f t="shared" si="8"/>
        <v>0</v>
      </c>
      <c r="AK27" s="37">
        <f t="shared" si="9"/>
        <v>0</v>
      </c>
      <c r="AL27" s="37">
        <f t="shared" si="10"/>
        <v>0</v>
      </c>
    </row>
    <row r="28" spans="1:38" customFormat="1" hidden="1" x14ac:dyDescent="0.2">
      <c r="A28">
        <f t="shared" si="11"/>
        <v>0</v>
      </c>
      <c r="B28" s="51">
        <v>145</v>
      </c>
      <c r="C28" s="58" t="str">
        <f>VLOOKUP($B28,[1]Sheet1!$A$3:$D$92,2,FALSE)</f>
        <v xml:space="preserve">Zephlin </v>
      </c>
      <c r="D28" s="59" t="str">
        <f>VLOOKUP($B28,[1]Sheet1!$A$3:$D$92,3,FALSE)</f>
        <v>D Pender</v>
      </c>
      <c r="E28" s="52" t="str">
        <f>IF(ISNA(VLOOKUP($B28,'Race 1'!$A$5:$I$31,9,FALSE)),"DNC",VLOOKUP($B28,'Race 1'!$A$5:$I$31,9,FALSE))</f>
        <v>DNC</v>
      </c>
      <c r="F28" s="53">
        <f>IF(AND(E28&lt;50,E28&gt;0),400/(E28+3),IF(E28="DNF",400/(E$71+4),0))</f>
        <v>0</v>
      </c>
      <c r="G28" s="54" t="str">
        <f>IF(ISNA(VLOOKUP($B28,'Race 2'!$A$5:$I$32,9,FALSE)),"DNC",VLOOKUP($B28,'Race 2'!$A$5:$I$32,9,FALSE))</f>
        <v>DNC</v>
      </c>
      <c r="H28" s="53">
        <f>IF(AND(G28&lt;50,G28&gt;0),400/(G28+3),IF(G28="DNF",400/(G$71+4),0))</f>
        <v>0</v>
      </c>
      <c r="I28" s="54" t="str">
        <f>IF(ISNA(VLOOKUP($B28,'Race 3'!$A$5:$I$35,9,FALSE)),"DNC",VLOOKUP($B28,'Race 3'!$A$5:$I$35,9,FALSE))</f>
        <v>DNC</v>
      </c>
      <c r="J28" s="53">
        <f>IF(AND(I28&lt;50,I28&gt;0),400/(I28+3),IF(I28="DNF",400/(I$71+4),0))</f>
        <v>0</v>
      </c>
      <c r="K28" s="54" t="str">
        <f>IF(ISNA(VLOOKUP($B28,'Race 4'!$A$5:$I$23,9,FALSE)),"DNC",VLOOKUP($B28,'Race 4'!$A$5:$I$23,9,FALSE))</f>
        <v>DNC</v>
      </c>
      <c r="L28" s="53">
        <f>IF(AND(K28&lt;50,K28&gt;0),400/(K28+3),IF(K28="DNF",400/(K$71+4),0))</f>
        <v>0</v>
      </c>
      <c r="M28" s="54" t="str">
        <f>IF(ISNA(VLOOKUP($B28,'Race 5'!$A$5:$I$33,9,FALSE)),"DNC",VLOOKUP($B28,'Race 5'!$A$5:$I$33,9,FALSE))</f>
        <v>DNC</v>
      </c>
      <c r="N28" s="53">
        <f>IF(AND(M28&lt;50,M28&gt;0),400/(M28+3),IF(M28="DNF",400/(M$71+4),0))</f>
        <v>0</v>
      </c>
      <c r="O28" s="54" t="str">
        <f>IF(ISNA(VLOOKUP($B28,'Race 6'!$A$5:$I$25,9,FALSE)),"DNC",VLOOKUP($B28,'Race 6'!$A$5:$I$25,9,FALSE))</f>
        <v>DNC</v>
      </c>
      <c r="P28" s="53">
        <f>IF(AND(O28&lt;50,O28&gt;0),400/(O28+3),IF(O28="DNF",400/(O$71+4),0))</f>
        <v>0</v>
      </c>
      <c r="Q28" s="54" t="str">
        <f>IF(ISNA(VLOOKUP($B28,'Race 7'!$A$5:$I$29,9,FALSE)),"DNC",VLOOKUP($B28,'Race 7'!$A$5:$I$29,9,FALSE))</f>
        <v>DNC</v>
      </c>
      <c r="R28" s="53">
        <f>IF(AND(Q28&lt;50,Q28&gt;0),400/(Q28+3),IF(Q28="DNF",400/(Q$71+4),0))</f>
        <v>0</v>
      </c>
      <c r="S28" s="54" t="str">
        <f>IF(ISNA(VLOOKUP($B28,'Race 8'!$A$5:$I$24,9,FALSE)),"DNC",VLOOKUP($B28,'Race 8'!$A$5:$I$24,9,FALSE))</f>
        <v>DNC</v>
      </c>
      <c r="T28" s="53">
        <f>IF(AND(S28&lt;50,S28&gt;0),400/(S28+3),IF(S28="DNF",400/(S$71+4),0))</f>
        <v>0</v>
      </c>
      <c r="U28" s="54" t="str">
        <f>IF(ISNA(VLOOKUP($B28,'Race 9'!$A$5:$I$35,9,FALSE)),"DNC",VLOOKUP($B28,'Race 9'!$A$5:$I$35,9,FALSE))</f>
        <v>DNC</v>
      </c>
      <c r="V28" s="53">
        <f>IF(AND(U28&lt;50,U28&gt;0),400/(U28+3),IF(U28="DNF",400/(U$71+4),0))</f>
        <v>0</v>
      </c>
      <c r="W28" s="54" t="str">
        <f>IF(ISNA(VLOOKUP($B28,'Race 10'!$A$5:$I$35,9,FALSE)),"DNC",VLOOKUP($B28,'Race 10'!$A$5:$I$35,9,FALSE))</f>
        <v>DNC</v>
      </c>
      <c r="X28" s="53">
        <f>IF(AND(W28&lt;50,W28&gt;0),400/(W28+3),IF(W28="DNF",400/(W$71+4),0))</f>
        <v>0</v>
      </c>
      <c r="Y28" s="55">
        <f t="shared" si="12"/>
        <v>0</v>
      </c>
      <c r="Z28" s="56">
        <f t="shared" si="13"/>
        <v>0</v>
      </c>
      <c r="AA28" s="57">
        <f>RANK(Z28,$Z$4:$Z$69,0)</f>
        <v>24</v>
      </c>
      <c r="AB28" s="37">
        <f t="shared" si="0"/>
        <v>0</v>
      </c>
      <c r="AC28" s="37">
        <f t="shared" si="1"/>
        <v>0</v>
      </c>
      <c r="AD28" s="37">
        <f t="shared" si="2"/>
        <v>0</v>
      </c>
      <c r="AE28" s="37">
        <f t="shared" si="3"/>
        <v>0</v>
      </c>
      <c r="AF28" s="37">
        <f t="shared" si="4"/>
        <v>0</v>
      </c>
      <c r="AG28" s="37">
        <f t="shared" si="5"/>
        <v>0</v>
      </c>
      <c r="AH28" s="37">
        <f t="shared" si="6"/>
        <v>0</v>
      </c>
      <c r="AI28" s="37">
        <f t="shared" si="7"/>
        <v>0</v>
      </c>
      <c r="AJ28" s="37">
        <f t="shared" si="8"/>
        <v>0</v>
      </c>
      <c r="AK28" s="37">
        <f t="shared" si="9"/>
        <v>0</v>
      </c>
      <c r="AL28" s="37">
        <f t="shared" si="10"/>
        <v>0</v>
      </c>
    </row>
    <row r="29" spans="1:38" customFormat="1" x14ac:dyDescent="0.2">
      <c r="A29">
        <f t="shared" si="11"/>
        <v>1</v>
      </c>
      <c r="B29" s="51">
        <v>147</v>
      </c>
      <c r="C29" s="58" t="str">
        <f>VLOOKUP($B29,[1]Sheet1!$A$3:$D$92,2,FALSE)</f>
        <v>Zero</v>
      </c>
      <c r="D29" s="59" t="str">
        <f>VLOOKUP($B29,[1]Sheet1!$A$3:$D$92,3,FALSE)</f>
        <v>A Aitken</v>
      </c>
      <c r="E29" s="52">
        <f>IF(ISNA(VLOOKUP($B29,'Race 1'!$A$5:$I$31,9,FALSE)),"DNC",VLOOKUP($B29,'Race 1'!$A$5:$I$31,9,FALSE))</f>
        <v>13</v>
      </c>
      <c r="F29" s="53">
        <f>IF(AND(E29&lt;50,E29&gt;0),400/(E29+3),IF(E29="DNF",400/(E$71+4),0))</f>
        <v>25</v>
      </c>
      <c r="G29" s="54">
        <f>IF(ISNA(VLOOKUP($B29,'Race 2'!$A$5:$I$32,9,FALSE)),"DNC",VLOOKUP($B29,'Race 2'!$A$5:$I$32,9,FALSE))</f>
        <v>14</v>
      </c>
      <c r="H29" s="53">
        <f>IF(AND(G29&lt;50,G29&gt;0),400/(G29+3),IF(G29="DNF",400/(G$71+4),0))</f>
        <v>23.529411764705884</v>
      </c>
      <c r="I29" s="54" t="str">
        <f>IF(ISNA(VLOOKUP($B29,'Race 3'!$A$5:$I$35,9,FALSE)),"DNC",VLOOKUP($B29,'Race 3'!$A$5:$I$35,9,FALSE))</f>
        <v>DNC</v>
      </c>
      <c r="J29" s="53">
        <f>IF(AND(I29&lt;50,I29&gt;0),400/(I29+3),IF(I29="DNF",400/(I$71+4),0))</f>
        <v>0</v>
      </c>
      <c r="K29" s="54" t="str">
        <f>IF(ISNA(VLOOKUP($B29,'Race 4'!$A$5:$I$23,9,FALSE)),"DNC",VLOOKUP($B29,'Race 4'!$A$5:$I$23,9,FALSE))</f>
        <v>DNC</v>
      </c>
      <c r="L29" s="53">
        <f>IF(AND(K29&lt;50,K29&gt;0),400/(K29+3),IF(K29="DNF",400/(K$71+4),0))</f>
        <v>0</v>
      </c>
      <c r="M29" s="54" t="str">
        <f>IF(ISNA(VLOOKUP($B29,'Race 5'!$A$5:$I$33,9,FALSE)),"DNC",VLOOKUP($B29,'Race 5'!$A$5:$I$33,9,FALSE))</f>
        <v>DNC</v>
      </c>
      <c r="N29" s="53">
        <f>IF(AND(M29&lt;50,M29&gt;0),400/(M29+3),IF(M29="DNF",400/(M$71+4),0))</f>
        <v>0</v>
      </c>
      <c r="O29" s="54" t="str">
        <f>IF(ISNA(VLOOKUP($B29,'Race 6'!$A$5:$I$25,9,FALSE)),"DNC",VLOOKUP($B29,'Race 6'!$A$5:$I$25,9,FALSE))</f>
        <v>DNC</v>
      </c>
      <c r="P29" s="53">
        <f>IF(AND(O29&lt;50,O29&gt;0),400/(O29+3),IF(O29="DNF",400/(O$71+4),0))</f>
        <v>0</v>
      </c>
      <c r="Q29" s="54" t="str">
        <f>IF(ISNA(VLOOKUP($B29,'Race 7'!$A$5:$I$29,9,FALSE)),"DNC",VLOOKUP($B29,'Race 7'!$A$5:$I$29,9,FALSE))</f>
        <v>DNC</v>
      </c>
      <c r="R29" s="53">
        <f>IF(AND(Q29&lt;50,Q29&gt;0),400/(Q29+3),IF(Q29="DNF",400/(Q$71+4),0))</f>
        <v>0</v>
      </c>
      <c r="S29" s="54" t="str">
        <f>IF(ISNA(VLOOKUP($B29,'Race 8'!$A$5:$I$24,9,FALSE)),"DNC",VLOOKUP($B29,'Race 8'!$A$5:$I$24,9,FALSE))</f>
        <v>DNC</v>
      </c>
      <c r="T29" s="53">
        <f>IF(AND(S29&lt;50,S29&gt;0),400/(S29+3),IF(S29="DNF",400/(S$71+4),0))</f>
        <v>0</v>
      </c>
      <c r="U29" s="54" t="str">
        <f>IF(ISNA(VLOOKUP($B29,'Race 9'!$A$5:$I$35,9,FALSE)),"DNC",VLOOKUP($B29,'Race 9'!$A$5:$I$35,9,FALSE))</f>
        <v>DNC</v>
      </c>
      <c r="V29" s="53">
        <f>IF(AND(U29&lt;50,U29&gt;0),400/(U29+3),IF(U29="DNF",400/(U$71+4),0))</f>
        <v>0</v>
      </c>
      <c r="W29" s="54" t="str">
        <f>IF(ISNA(VLOOKUP($B29,'Race 10'!$A$5:$I$35,9,FALSE)),"DNC",VLOOKUP($B29,'Race 10'!$A$5:$I$35,9,FALSE))</f>
        <v>DNC</v>
      </c>
      <c r="X29" s="53">
        <f>IF(AND(W29&lt;50,W29&gt;0),400/(W29+3),IF(W29="DNF",400/(W$71+4),0))</f>
        <v>0</v>
      </c>
      <c r="Y29" s="55">
        <f t="shared" si="12"/>
        <v>48.529411764705884</v>
      </c>
      <c r="Z29" s="56">
        <f t="shared" si="13"/>
        <v>48.529411764705884</v>
      </c>
      <c r="AA29" s="57">
        <f>RANK(Z29,$Z$4:$Z$69,0)</f>
        <v>21</v>
      </c>
      <c r="AB29" s="37">
        <f t="shared" si="0"/>
        <v>0</v>
      </c>
      <c r="AC29" s="37">
        <f t="shared" si="1"/>
        <v>25</v>
      </c>
      <c r="AD29" s="37">
        <f t="shared" si="2"/>
        <v>23.529411764705884</v>
      </c>
      <c r="AE29" s="37">
        <f t="shared" si="3"/>
        <v>0</v>
      </c>
      <c r="AF29" s="37">
        <f t="shared" si="4"/>
        <v>0</v>
      </c>
      <c r="AG29" s="37">
        <f t="shared" si="5"/>
        <v>0</v>
      </c>
      <c r="AH29" s="37">
        <f t="shared" si="6"/>
        <v>0</v>
      </c>
      <c r="AI29" s="37">
        <f t="shared" si="7"/>
        <v>0</v>
      </c>
      <c r="AJ29" s="37">
        <f t="shared" si="8"/>
        <v>0</v>
      </c>
      <c r="AK29" s="37">
        <f t="shared" si="9"/>
        <v>0</v>
      </c>
      <c r="AL29" s="37">
        <f t="shared" si="10"/>
        <v>0</v>
      </c>
    </row>
    <row r="30" spans="1:38" customFormat="1" hidden="1" x14ac:dyDescent="0.2">
      <c r="A30">
        <f t="shared" si="11"/>
        <v>0</v>
      </c>
      <c r="B30" s="51">
        <v>151</v>
      </c>
      <c r="C30" s="58" t="str">
        <f>VLOOKUP($B30,[1]Sheet1!$A$3:$D$92,2,FALSE)</f>
        <v>Westerly</v>
      </c>
      <c r="D30" s="59" t="str">
        <f>VLOOKUP($B30,[1]Sheet1!$A$3:$D$92,3,FALSE)</f>
        <v>H Thomas</v>
      </c>
      <c r="E30" s="52" t="str">
        <f>IF(ISNA(VLOOKUP($B30,'Race 1'!$A$5:$I$31,9,FALSE)),"DNC",VLOOKUP($B30,'Race 1'!$A$5:$I$31,9,FALSE))</f>
        <v>DNC</v>
      </c>
      <c r="F30" s="53">
        <f>IF(AND(E30&lt;50,E30&gt;0),400/(E30+3),IF(E30="DNF",400/(E$71+4),0))</f>
        <v>0</v>
      </c>
      <c r="G30" s="54" t="str">
        <f>IF(ISNA(VLOOKUP($B30,'Race 2'!$A$5:$I$32,9,FALSE)),"DNC",VLOOKUP($B30,'Race 2'!$A$5:$I$32,9,FALSE))</f>
        <v>DNC</v>
      </c>
      <c r="H30" s="53">
        <f>IF(AND(G30&lt;50,G30&gt;0),400/(G30+3),IF(G30="DNF",400/(G$71+4),0))</f>
        <v>0</v>
      </c>
      <c r="I30" s="54" t="str">
        <f>IF(ISNA(VLOOKUP($B30,'Race 3'!$A$5:$I$35,9,FALSE)),"DNC",VLOOKUP($B30,'Race 3'!$A$5:$I$35,9,FALSE))</f>
        <v>DNC</v>
      </c>
      <c r="J30" s="53">
        <f>IF(AND(I30&lt;50,I30&gt;0),400/(I30+3),IF(I30="DNF",400/(I$71+4),0))</f>
        <v>0</v>
      </c>
      <c r="K30" s="54" t="str">
        <f>IF(ISNA(VLOOKUP($B30,'Race 4'!$A$5:$I$23,9,FALSE)),"DNC",VLOOKUP($B30,'Race 4'!$A$5:$I$23,9,FALSE))</f>
        <v>DNC</v>
      </c>
      <c r="L30" s="53">
        <f>IF(AND(K30&lt;50,K30&gt;0),400/(K30+3),IF(K30="DNF",400/(K$71+4),0))</f>
        <v>0</v>
      </c>
      <c r="M30" s="54" t="str">
        <f>IF(ISNA(VLOOKUP($B30,'Race 5'!$A$5:$I$33,9,FALSE)),"DNC",VLOOKUP($B30,'Race 5'!$A$5:$I$33,9,FALSE))</f>
        <v>DNC</v>
      </c>
      <c r="N30" s="53">
        <f>IF(AND(M30&lt;50,M30&gt;0),400/(M30+3),IF(M30="DNF",400/(M$71+4),0))</f>
        <v>0</v>
      </c>
      <c r="O30" s="54" t="str">
        <f>IF(ISNA(VLOOKUP($B30,'Race 6'!$A$5:$I$25,9,FALSE)),"DNC",VLOOKUP($B30,'Race 6'!$A$5:$I$25,9,FALSE))</f>
        <v>DNC</v>
      </c>
      <c r="P30" s="53">
        <f>IF(AND(O30&lt;50,O30&gt;0),400/(O30+3),IF(O30="DNF",400/(O$71+4),0))</f>
        <v>0</v>
      </c>
      <c r="Q30" s="54" t="str">
        <f>IF(ISNA(VLOOKUP($B30,'Race 7'!$A$5:$I$29,9,FALSE)),"DNC",VLOOKUP($B30,'Race 7'!$A$5:$I$29,9,FALSE))</f>
        <v>DNC</v>
      </c>
      <c r="R30" s="53">
        <f>IF(AND(Q30&lt;50,Q30&gt;0),400/(Q30+3),IF(Q30="DNF",400/(Q$71+4),0))</f>
        <v>0</v>
      </c>
      <c r="S30" s="54" t="str">
        <f>IF(ISNA(VLOOKUP($B30,'Race 8'!$A$5:$I$24,9,FALSE)),"DNC",VLOOKUP($B30,'Race 8'!$A$5:$I$24,9,FALSE))</f>
        <v>DNC</v>
      </c>
      <c r="T30" s="53">
        <f>IF(AND(S30&lt;50,S30&gt;0),400/(S30+3),IF(S30="DNF",400/(S$71+4),0))</f>
        <v>0</v>
      </c>
      <c r="U30" s="54" t="str">
        <f>IF(ISNA(VLOOKUP($B30,'Race 9'!$A$5:$I$35,9,FALSE)),"DNC",VLOOKUP($B30,'Race 9'!$A$5:$I$35,9,FALSE))</f>
        <v>DNC</v>
      </c>
      <c r="V30" s="53">
        <f>IF(AND(U30&lt;50,U30&gt;0),400/(U30+3),IF(U30="DNF",400/(U$71+4),0))</f>
        <v>0</v>
      </c>
      <c r="W30" s="54" t="str">
        <f>IF(ISNA(VLOOKUP($B30,'Race 10'!$A$5:$I$35,9,FALSE)),"DNC",VLOOKUP($B30,'Race 10'!$A$5:$I$35,9,FALSE))</f>
        <v>DNC</v>
      </c>
      <c r="X30" s="53">
        <f>IF(AND(W30&lt;50,W30&gt;0),400/(W30+3),IF(W30="DNF",400/(W$71+4),0))</f>
        <v>0</v>
      </c>
      <c r="Y30" s="55">
        <f t="shared" si="12"/>
        <v>0</v>
      </c>
      <c r="Z30" s="56">
        <f t="shared" si="13"/>
        <v>0</v>
      </c>
      <c r="AA30" s="57">
        <f>RANK(Z30,$Z$4:$Z$69,0)</f>
        <v>24</v>
      </c>
      <c r="AB30" s="37">
        <f t="shared" si="0"/>
        <v>0</v>
      </c>
      <c r="AC30" s="37">
        <f t="shared" si="1"/>
        <v>0</v>
      </c>
      <c r="AD30" s="37">
        <f t="shared" si="2"/>
        <v>0</v>
      </c>
      <c r="AE30" s="37">
        <f t="shared" si="3"/>
        <v>0</v>
      </c>
      <c r="AF30" s="37">
        <f t="shared" si="4"/>
        <v>0</v>
      </c>
      <c r="AG30" s="37">
        <f t="shared" si="5"/>
        <v>0</v>
      </c>
      <c r="AH30" s="37">
        <f t="shared" si="6"/>
        <v>0</v>
      </c>
      <c r="AI30" s="37">
        <f t="shared" si="7"/>
        <v>0</v>
      </c>
      <c r="AJ30" s="37">
        <f t="shared" si="8"/>
        <v>0</v>
      </c>
      <c r="AK30" s="37">
        <f t="shared" si="9"/>
        <v>0</v>
      </c>
      <c r="AL30" s="37">
        <f t="shared" si="10"/>
        <v>0</v>
      </c>
    </row>
    <row r="31" spans="1:38" customFormat="1" hidden="1" x14ac:dyDescent="0.2">
      <c r="A31">
        <f t="shared" si="11"/>
        <v>0</v>
      </c>
      <c r="B31" s="51">
        <v>155</v>
      </c>
      <c r="C31" s="58" t="str">
        <f>VLOOKUP($B31,[1]Sheet1!$A$3:$D$94,2,FALSE)</f>
        <v>Spooky</v>
      </c>
      <c r="D31" s="59" t="str">
        <f>VLOOKUP($B31,[1]Sheet1!$A$3:$D$94,3,FALSE)</f>
        <v>P Croft</v>
      </c>
      <c r="E31" s="52" t="str">
        <f>IF(ISNA(VLOOKUP($B31,'Race 1'!$A$5:$I$31,9,FALSE)),"DNC",VLOOKUP($B31,'Race 1'!$A$5:$I$31,9,FALSE))</f>
        <v>DNC</v>
      </c>
      <c r="F31" s="53">
        <f>IF(AND(E31&lt;50,E31&gt;0),400/(E31+3),IF(E31="DNF",400/(E$71+4),0))</f>
        <v>0</v>
      </c>
      <c r="G31" s="54" t="str">
        <f>IF(ISNA(VLOOKUP($B31,'Race 2'!$A$5:$I$32,9,FALSE)),"DNC",VLOOKUP($B31,'Race 2'!$A$5:$I$32,9,FALSE))</f>
        <v>DNC</v>
      </c>
      <c r="H31" s="53">
        <f>IF(AND(G31&lt;50,G31&gt;0),400/(G31+3),IF(G31="DNF",400/(G$71+4),0))</f>
        <v>0</v>
      </c>
      <c r="I31" s="54" t="str">
        <f>IF(ISNA(VLOOKUP($B31,'Race 3'!$A$5:$I$35,9,FALSE)),"DNC",VLOOKUP($B31,'Race 3'!$A$5:$I$35,9,FALSE))</f>
        <v>DNC</v>
      </c>
      <c r="J31" s="53">
        <f>IF(AND(I31&lt;50,I31&gt;0),400/(I31+3),IF(I31="DNF",400/(I$71+4),0))</f>
        <v>0</v>
      </c>
      <c r="K31" s="54" t="str">
        <f>IF(ISNA(VLOOKUP($B31,'Race 4'!$A$5:$I$23,9,FALSE)),"DNC",VLOOKUP($B31,'Race 4'!$A$5:$I$23,9,FALSE))</f>
        <v>DNC</v>
      </c>
      <c r="L31" s="53">
        <f>IF(AND(K31&lt;50,K31&gt;0),400/(K31+3),IF(K31="DNF",400/(K$71+4),0))</f>
        <v>0</v>
      </c>
      <c r="M31" s="54" t="str">
        <f>IF(ISNA(VLOOKUP($B31,'Race 5'!$A$5:$I$33,9,FALSE)),"DNC",VLOOKUP($B31,'Race 5'!$A$5:$I$33,9,FALSE))</f>
        <v>DNC</v>
      </c>
      <c r="N31" s="53">
        <f>IF(AND(M31&lt;50,M31&gt;0),400/(M31+3),IF(M31="DNF",400/(M$71+4),0))</f>
        <v>0</v>
      </c>
      <c r="O31" s="54" t="str">
        <f>IF(ISNA(VLOOKUP($B31,'Race 6'!$A$5:$I$25,9,FALSE)),"DNC",VLOOKUP($B31,'Race 6'!$A$5:$I$25,9,FALSE))</f>
        <v>DNC</v>
      </c>
      <c r="P31" s="53">
        <f>IF(AND(O31&lt;50,O31&gt;0),400/(O31+3),IF(O31="DNF",400/(O$71+4),0))</f>
        <v>0</v>
      </c>
      <c r="Q31" s="54" t="str">
        <f>IF(ISNA(VLOOKUP($B31,'Race 7'!$A$5:$I$29,9,FALSE)),"DNC",VLOOKUP($B31,'Race 7'!$A$5:$I$29,9,FALSE))</f>
        <v>DNC</v>
      </c>
      <c r="R31" s="53">
        <f>IF(AND(Q31&lt;50,Q31&gt;0),400/(Q31+3),IF(Q31="DNF",400/(Q$71+4),0))</f>
        <v>0</v>
      </c>
      <c r="S31" s="54" t="str">
        <f>IF(ISNA(VLOOKUP($B31,'Race 8'!$A$5:$I$24,9,FALSE)),"DNC",VLOOKUP($B31,'Race 8'!$A$5:$I$24,9,FALSE))</f>
        <v>DNC</v>
      </c>
      <c r="T31" s="53">
        <f>IF(AND(S31&lt;50,S31&gt;0),400/(S31+3),IF(S31="DNF",400/(S$71+4),0))</f>
        <v>0</v>
      </c>
      <c r="U31" s="54" t="str">
        <f>IF(ISNA(VLOOKUP($B31,'Race 9'!$A$5:$I$35,9,FALSE)),"DNC",VLOOKUP($B31,'Race 9'!$A$5:$I$35,9,FALSE))</f>
        <v>DNC</v>
      </c>
      <c r="V31" s="53">
        <f>IF(AND(U31&lt;50,U31&gt;0),400/(U31+3),IF(U31="DNF",400/(U$71+4),0))</f>
        <v>0</v>
      </c>
      <c r="W31" s="54" t="str">
        <f>IF(ISNA(VLOOKUP($B31,'Race 10'!$A$5:$I$35,9,FALSE)),"DNC",VLOOKUP($B31,'Race 10'!$A$5:$I$35,9,FALSE))</f>
        <v>DNC</v>
      </c>
      <c r="X31" s="53">
        <f>IF(AND(W31&lt;50,W31&gt;0),400/(W31+3),IF(W31="DNF",400/(W$71+4),0))</f>
        <v>0</v>
      </c>
      <c r="Y31" s="55">
        <f t="shared" si="12"/>
        <v>0</v>
      </c>
      <c r="Z31" s="56">
        <f t="shared" si="13"/>
        <v>0</v>
      </c>
      <c r="AA31" s="57">
        <f>RANK(Z31,$Z$4:$Z$69,0)</f>
        <v>24</v>
      </c>
      <c r="AB31" s="37">
        <f t="shared" si="0"/>
        <v>0</v>
      </c>
      <c r="AC31" s="37">
        <f t="shared" si="1"/>
        <v>0</v>
      </c>
      <c r="AD31" s="37">
        <f t="shared" si="2"/>
        <v>0</v>
      </c>
      <c r="AE31" s="37">
        <f t="shared" si="3"/>
        <v>0</v>
      </c>
      <c r="AF31" s="37">
        <f t="shared" si="4"/>
        <v>0</v>
      </c>
      <c r="AG31" s="37">
        <f t="shared" si="5"/>
        <v>0</v>
      </c>
      <c r="AH31" s="37">
        <f t="shared" si="6"/>
        <v>0</v>
      </c>
      <c r="AI31" s="37">
        <f t="shared" si="7"/>
        <v>0</v>
      </c>
      <c r="AJ31" s="37">
        <f t="shared" si="8"/>
        <v>0</v>
      </c>
      <c r="AK31" s="37">
        <f t="shared" si="9"/>
        <v>0</v>
      </c>
      <c r="AL31" s="37">
        <f t="shared" si="10"/>
        <v>0</v>
      </c>
    </row>
    <row r="32" spans="1:38" customFormat="1" hidden="1" x14ac:dyDescent="0.2">
      <c r="A32">
        <f t="shared" si="11"/>
        <v>0</v>
      </c>
      <c r="B32" s="51">
        <v>170</v>
      </c>
      <c r="C32" s="58" t="str">
        <f>VLOOKUP($B32,[1]Sheet1!$A$3:$D$92,2,FALSE)</f>
        <v>Coriana II</v>
      </c>
      <c r="D32" s="59" t="str">
        <f>VLOOKUP($B32,[1]Sheet1!$A$3:$D$92,3,FALSE)</f>
        <v>R Proko</v>
      </c>
      <c r="E32" s="52" t="str">
        <f>IF(ISNA(VLOOKUP($B32,'Race 1'!$A$5:$I$31,9,FALSE)),"DNC",VLOOKUP($B32,'Race 1'!$A$5:$I$31,9,FALSE))</f>
        <v>DNC</v>
      </c>
      <c r="F32" s="53">
        <f>IF(AND(E32&lt;50,E32&gt;0),400/(E32+3),IF(E32="DNF",400/(E$71+4),0))</f>
        <v>0</v>
      </c>
      <c r="G32" s="54" t="str">
        <f>IF(ISNA(VLOOKUP($B32,'Race 2'!$A$5:$I$32,9,FALSE)),"DNC",VLOOKUP($B32,'Race 2'!$A$5:$I$32,9,FALSE))</f>
        <v>DNC</v>
      </c>
      <c r="H32" s="53">
        <f>IF(AND(G32&lt;50,G32&gt;0),400/(G32+3),IF(G32="DNF",400/(G$71+4),0))</f>
        <v>0</v>
      </c>
      <c r="I32" s="54" t="str">
        <f>IF(ISNA(VLOOKUP($B32,'Race 3'!$A$5:$I$35,9,FALSE)),"DNC",VLOOKUP($B32,'Race 3'!$A$5:$I$35,9,FALSE))</f>
        <v>DNC</v>
      </c>
      <c r="J32" s="53">
        <f>IF(AND(I32&lt;50,I32&gt;0),400/(I32+3),IF(I32="DNF",400/(I$71+4),0))</f>
        <v>0</v>
      </c>
      <c r="K32" s="54" t="str">
        <f>IF(ISNA(VLOOKUP($B32,'Race 4'!$A$5:$I$23,9,FALSE)),"DNC",VLOOKUP($B32,'Race 4'!$A$5:$I$23,9,FALSE))</f>
        <v>DNC</v>
      </c>
      <c r="L32" s="53">
        <f>IF(AND(K32&lt;50,K32&gt;0),400/(K32+3),IF(K32="DNF",400/(K$71+4),0))</f>
        <v>0</v>
      </c>
      <c r="M32" s="54" t="str">
        <f>IF(ISNA(VLOOKUP($B32,'Race 5'!$A$5:$I$33,9,FALSE)),"DNC",VLOOKUP($B32,'Race 5'!$A$5:$I$33,9,FALSE))</f>
        <v>DNC</v>
      </c>
      <c r="N32" s="53">
        <f>IF(AND(M32&lt;50,M32&gt;0),400/(M32+3),IF(M32="DNF",400/(M$71+4),0))</f>
        <v>0</v>
      </c>
      <c r="O32" s="54" t="str">
        <f>IF(ISNA(VLOOKUP($B32,'Race 6'!$A$5:$I$25,9,FALSE)),"DNC",VLOOKUP($B32,'Race 6'!$A$5:$I$25,9,FALSE))</f>
        <v>DNC</v>
      </c>
      <c r="P32" s="53">
        <f>IF(AND(O32&lt;50,O32&gt;0),400/(O32+3),IF(O32="DNF",400/(O$71+4),0))</f>
        <v>0</v>
      </c>
      <c r="Q32" s="54" t="str">
        <f>IF(ISNA(VLOOKUP($B32,'Race 7'!$A$5:$I$29,9,FALSE)),"DNC",VLOOKUP($B32,'Race 7'!$A$5:$I$29,9,FALSE))</f>
        <v>DNC</v>
      </c>
      <c r="R32" s="53">
        <f>IF(AND(Q32&lt;50,Q32&gt;0),400/(Q32+3),IF(Q32="DNF",400/(Q$71+4),0))</f>
        <v>0</v>
      </c>
      <c r="S32" s="54" t="str">
        <f>IF(ISNA(VLOOKUP($B32,'Race 8'!$A$5:$I$24,9,FALSE)),"DNC",VLOOKUP($B32,'Race 8'!$A$5:$I$24,9,FALSE))</f>
        <v>DNC</v>
      </c>
      <c r="T32" s="53">
        <f>IF(AND(S32&lt;50,S32&gt;0),400/(S32+3),IF(S32="DNF",400/(S$71+4),0))</f>
        <v>0</v>
      </c>
      <c r="U32" s="54" t="str">
        <f>IF(ISNA(VLOOKUP($B32,'Race 9'!$A$5:$I$35,9,FALSE)),"DNC",VLOOKUP($B32,'Race 9'!$A$5:$I$35,9,FALSE))</f>
        <v>DNC</v>
      </c>
      <c r="V32" s="53">
        <f>IF(AND(U32&lt;50,U32&gt;0),400/(U32+3),IF(U32="DNF",400/(U$71+4),0))</f>
        <v>0</v>
      </c>
      <c r="W32" s="54" t="str">
        <f>IF(ISNA(VLOOKUP($B32,'Race 10'!$A$5:$I$35,9,FALSE)),"DNC",VLOOKUP($B32,'Race 10'!$A$5:$I$35,9,FALSE))</f>
        <v>DNC</v>
      </c>
      <c r="X32" s="53">
        <f>IF(AND(W32&lt;50,W32&gt;0),400/(W32+3),IF(W32="DNF",400/(W$71+4),0))</f>
        <v>0</v>
      </c>
      <c r="Y32" s="55">
        <f t="shared" ref="Y32" si="17">+X32+V32+T32+R32+P32+N32+L32+J32+H32+F32</f>
        <v>0</v>
      </c>
      <c r="Z32" s="56">
        <f t="shared" ref="Z32" si="18">+Y32-AB32</f>
        <v>0</v>
      </c>
      <c r="AA32" s="57">
        <f>RANK(Z32,$Z$4:$Z$69,0)</f>
        <v>24</v>
      </c>
      <c r="AB32" s="37">
        <f t="shared" si="0"/>
        <v>0</v>
      </c>
      <c r="AC32" s="37">
        <f t="shared" si="1"/>
        <v>0</v>
      </c>
      <c r="AD32" s="37">
        <f t="shared" si="2"/>
        <v>0</v>
      </c>
      <c r="AE32" s="37">
        <f t="shared" si="3"/>
        <v>0</v>
      </c>
      <c r="AF32" s="37">
        <f t="shared" si="4"/>
        <v>0</v>
      </c>
      <c r="AG32" s="37">
        <f t="shared" si="5"/>
        <v>0</v>
      </c>
      <c r="AH32" s="37">
        <f t="shared" si="6"/>
        <v>0</v>
      </c>
      <c r="AI32" s="37">
        <f t="shared" si="7"/>
        <v>0</v>
      </c>
      <c r="AJ32" s="37">
        <f t="shared" si="8"/>
        <v>0</v>
      </c>
      <c r="AK32" s="37">
        <f t="shared" si="9"/>
        <v>0</v>
      </c>
      <c r="AL32" s="37">
        <f t="shared" si="10"/>
        <v>0</v>
      </c>
    </row>
    <row r="33" spans="1:38" customFormat="1" hidden="1" x14ac:dyDescent="0.2">
      <c r="A33">
        <f t="shared" si="11"/>
        <v>0</v>
      </c>
      <c r="B33" s="51">
        <v>177</v>
      </c>
      <c r="C33" s="58" t="str">
        <f>VLOOKUP($B33,[1]Sheet1!$A$3:$D$92,2,FALSE)</f>
        <v>Mirage</v>
      </c>
      <c r="D33" s="59" t="str">
        <f>VLOOKUP($B33,[1]Sheet1!$A$3:$D$92,3,FALSE)</f>
        <v>B Jesson</v>
      </c>
      <c r="E33" s="52" t="str">
        <f>IF(ISNA(VLOOKUP($B33,'Race 1'!$A$5:$I$31,9,FALSE)),"DNC",VLOOKUP($B33,'Race 1'!$A$5:$I$31,9,FALSE))</f>
        <v>DNC</v>
      </c>
      <c r="F33" s="53">
        <f>IF(AND(E33&lt;50,E33&gt;0),400/(E33+3),IF(E33="DNF",400/(E$71+4),0))</f>
        <v>0</v>
      </c>
      <c r="G33" s="54" t="str">
        <f>IF(ISNA(VLOOKUP($B33,'Race 2'!$A$5:$I$32,9,FALSE)),"DNC",VLOOKUP($B33,'Race 2'!$A$5:$I$32,9,FALSE))</f>
        <v>DNC</v>
      </c>
      <c r="H33" s="53">
        <f>IF(AND(G33&lt;50,G33&gt;0),400/(G33+3),IF(G33="DNF",400/(G$71+4),0))</f>
        <v>0</v>
      </c>
      <c r="I33" s="54" t="str">
        <f>IF(ISNA(VLOOKUP($B33,'Race 3'!$A$5:$I$35,9,FALSE)),"DNC",VLOOKUP($B33,'Race 3'!$A$5:$I$35,9,FALSE))</f>
        <v>DNC</v>
      </c>
      <c r="J33" s="53">
        <f>IF(AND(I33&lt;50,I33&gt;0),400/(I33+3),IF(I33="DNF",400/(I$71+4),0))</f>
        <v>0</v>
      </c>
      <c r="K33" s="54" t="str">
        <f>IF(ISNA(VLOOKUP($B33,'Race 4'!$A$5:$I$23,9,FALSE)),"DNC",VLOOKUP($B33,'Race 4'!$A$5:$I$23,9,FALSE))</f>
        <v>DNC</v>
      </c>
      <c r="L33" s="53">
        <f>IF(AND(K33&lt;50,K33&gt;0),400/(K33+3),IF(K33="DNF",400/(K$71+4),0))</f>
        <v>0</v>
      </c>
      <c r="M33" s="54" t="str">
        <f>IF(ISNA(VLOOKUP($B33,'Race 5'!$A$5:$I$33,9,FALSE)),"DNC",VLOOKUP($B33,'Race 5'!$A$5:$I$33,9,FALSE))</f>
        <v>DNC</v>
      </c>
      <c r="N33" s="53">
        <f>IF(AND(M33&lt;50,M33&gt;0),400/(M33+3),IF(M33="DNF",400/(M$71+4),0))</f>
        <v>0</v>
      </c>
      <c r="O33" s="54" t="str">
        <f>IF(ISNA(VLOOKUP($B33,'Race 6'!$A$5:$I$25,9,FALSE)),"DNC",VLOOKUP($B33,'Race 6'!$A$5:$I$25,9,FALSE))</f>
        <v>DNC</v>
      </c>
      <c r="P33" s="53">
        <f>IF(AND(O33&lt;50,O33&gt;0),400/(O33+3),IF(O33="DNF",400/(O$71+4),0))</f>
        <v>0</v>
      </c>
      <c r="Q33" s="54" t="str">
        <f>IF(ISNA(VLOOKUP($B33,'Race 7'!$A$5:$I$29,9,FALSE)),"DNC",VLOOKUP($B33,'Race 7'!$A$5:$I$29,9,FALSE))</f>
        <v>DNC</v>
      </c>
      <c r="R33" s="53">
        <f>IF(AND(Q33&lt;50,Q33&gt;0),400/(Q33+3),IF(Q33="DNF",400/(Q$71+4),0))</f>
        <v>0</v>
      </c>
      <c r="S33" s="54" t="str">
        <f>IF(ISNA(VLOOKUP($B33,'Race 8'!$A$5:$I$24,9,FALSE)),"DNC",VLOOKUP($B33,'Race 8'!$A$5:$I$24,9,FALSE))</f>
        <v>DNC</v>
      </c>
      <c r="T33" s="53">
        <f>IF(AND(S33&lt;50,S33&gt;0),400/(S33+3),IF(S33="DNF",400/(S$71+4),0))</f>
        <v>0</v>
      </c>
      <c r="U33" s="54" t="str">
        <f>IF(ISNA(VLOOKUP($B33,'Race 9'!$A$5:$I$35,9,FALSE)),"DNC",VLOOKUP($B33,'Race 9'!$A$5:$I$35,9,FALSE))</f>
        <v>DNC</v>
      </c>
      <c r="V33" s="53">
        <f>IF(AND(U33&lt;50,U33&gt;0),400/(U33+3),IF(U33="DNF",400/(U$71+4),0))</f>
        <v>0</v>
      </c>
      <c r="W33" s="54" t="str">
        <f>IF(ISNA(VLOOKUP($B33,'Race 10'!$A$5:$I$35,9,FALSE)),"DNC",VLOOKUP($B33,'Race 10'!$A$5:$I$35,9,FALSE))</f>
        <v>DNC</v>
      </c>
      <c r="X33" s="53">
        <f>IF(AND(W33&lt;50,W33&gt;0),400/(W33+3),IF(W33="DNF",400/(W$71+4),0))</f>
        <v>0</v>
      </c>
      <c r="Y33" s="55">
        <f t="shared" si="12"/>
        <v>0</v>
      </c>
      <c r="Z33" s="56">
        <f t="shared" si="13"/>
        <v>0</v>
      </c>
      <c r="AA33" s="57">
        <f>RANK(Z33,$Z$4:$Z$69,0)</f>
        <v>24</v>
      </c>
      <c r="AB33" s="37">
        <f t="shared" si="0"/>
        <v>0</v>
      </c>
      <c r="AC33" s="37">
        <f t="shared" ref="AC33:AC69" si="19">+F33</f>
        <v>0</v>
      </c>
      <c r="AD33" s="37">
        <f t="shared" ref="AD33:AD69" si="20">+H33</f>
        <v>0</v>
      </c>
      <c r="AE33" s="37">
        <f t="shared" ref="AE33:AE69" si="21">+J33</f>
        <v>0</v>
      </c>
      <c r="AF33" s="37">
        <f t="shared" ref="AF33:AF69" si="22">+L33</f>
        <v>0</v>
      </c>
      <c r="AG33" s="37">
        <f t="shared" ref="AG33:AG69" si="23">+N33</f>
        <v>0</v>
      </c>
      <c r="AH33" s="37">
        <f t="shared" ref="AH33:AH69" si="24">+P33</f>
        <v>0</v>
      </c>
      <c r="AI33" s="37">
        <f t="shared" ref="AI33:AI69" si="25">+R33</f>
        <v>0</v>
      </c>
      <c r="AJ33" s="37">
        <f t="shared" ref="AJ33:AJ69" si="26">+T33</f>
        <v>0</v>
      </c>
      <c r="AK33" s="37">
        <f t="shared" ref="AK33:AK69" si="27">+V33</f>
        <v>0</v>
      </c>
      <c r="AL33" s="37">
        <f t="shared" ref="AL33:AL69" si="28">+X33</f>
        <v>0</v>
      </c>
    </row>
    <row r="34" spans="1:38" hidden="1" x14ac:dyDescent="0.2">
      <c r="A34">
        <f t="shared" si="11"/>
        <v>0</v>
      </c>
      <c r="B34" s="51">
        <v>178</v>
      </c>
      <c r="C34" s="58" t="str">
        <f>VLOOKUP($B34,[1]Sheet1!$A$3:$D$94,2,FALSE)</f>
        <v>Sirocco</v>
      </c>
      <c r="D34" s="59" t="str">
        <f>VLOOKUP($B34,[1]Sheet1!$A$3:$D$94,3,FALSE)</f>
        <v>B Elliot</v>
      </c>
      <c r="E34" s="52" t="str">
        <f>IF(ISNA(VLOOKUP($B34,'Race 1'!$A$5:$I$31,9,FALSE)),"DNC",VLOOKUP($B34,'Race 1'!$A$5:$I$31,9,FALSE))</f>
        <v>DNC</v>
      </c>
      <c r="F34" s="53">
        <f>IF(AND(E34&lt;50,E34&gt;0),400/(E34+3),IF(E34="DNF",400/(E$71+4),0))</f>
        <v>0</v>
      </c>
      <c r="G34" s="54" t="str">
        <f>IF(ISNA(VLOOKUP($B34,'Race 2'!$A$5:$I$32,9,FALSE)),"DNC",VLOOKUP($B34,'Race 2'!$A$5:$I$32,9,FALSE))</f>
        <v>DNC</v>
      </c>
      <c r="H34" s="53">
        <f>IF(AND(G34&lt;50,G34&gt;0),400/(G34+3),IF(G34="DNF",400/(G$71+4),0))</f>
        <v>0</v>
      </c>
      <c r="I34" s="54" t="str">
        <f>IF(ISNA(VLOOKUP($B34,'Race 3'!$A$5:$I$35,9,FALSE)),"DNC",VLOOKUP($B34,'Race 3'!$A$5:$I$35,9,FALSE))</f>
        <v>DNC</v>
      </c>
      <c r="J34" s="53">
        <f>IF(AND(I34&lt;50,I34&gt;0),400/(I34+3),IF(I34="DNF",400/(I$71+4),0))</f>
        <v>0</v>
      </c>
      <c r="K34" s="54" t="str">
        <f>IF(ISNA(VLOOKUP($B34,'Race 4'!$A$5:$I$23,9,FALSE)),"DNC",VLOOKUP($B34,'Race 4'!$A$5:$I$23,9,FALSE))</f>
        <v>DNC</v>
      </c>
      <c r="L34" s="53">
        <f>IF(AND(K34&lt;50,K34&gt;0),400/(K34+3),IF(K34="DNF",400/(K$71+4),0))</f>
        <v>0</v>
      </c>
      <c r="M34" s="54" t="str">
        <f>IF(ISNA(VLOOKUP($B34,'Race 5'!$A$5:$I$33,9,FALSE)),"DNC",VLOOKUP($B34,'Race 5'!$A$5:$I$33,9,FALSE))</f>
        <v>DNC</v>
      </c>
      <c r="N34" s="53">
        <f>IF(AND(M34&lt;50,M34&gt;0),400/(M34+3),IF(M34="DNF",400/(M$71+4),0))</f>
        <v>0</v>
      </c>
      <c r="O34" s="54" t="str">
        <f>IF(ISNA(VLOOKUP($B34,'Race 6'!$A$5:$I$25,9,FALSE)),"DNC",VLOOKUP($B34,'Race 6'!$A$5:$I$25,9,FALSE))</f>
        <v>DNC</v>
      </c>
      <c r="P34" s="53">
        <f>IF(AND(O34&lt;50,O34&gt;0),400/(O34+3),IF(O34="DNF",400/(O$71+4),0))</f>
        <v>0</v>
      </c>
      <c r="Q34" s="54" t="str">
        <f>IF(ISNA(VLOOKUP($B34,'Race 7'!$A$5:$I$29,9,FALSE)),"DNC",VLOOKUP($B34,'Race 7'!$A$5:$I$29,9,FALSE))</f>
        <v>DNC</v>
      </c>
      <c r="R34" s="53">
        <f>IF(AND(Q34&lt;50,Q34&gt;0),400/(Q34+3),IF(Q34="DNF",400/(Q$71+4),0))</f>
        <v>0</v>
      </c>
      <c r="S34" s="54" t="str">
        <f>IF(ISNA(VLOOKUP($B34,'Race 8'!$A$5:$I$24,9,FALSE)),"DNC",VLOOKUP($B34,'Race 8'!$A$5:$I$24,9,FALSE))</f>
        <v>DNC</v>
      </c>
      <c r="T34" s="53">
        <f>IF(AND(S34&lt;50,S34&gt;0),400/(S34+3),IF(S34="DNF",400/(S$71+4),0))</f>
        <v>0</v>
      </c>
      <c r="U34" s="54" t="str">
        <f>IF(ISNA(VLOOKUP($B34,'Race 9'!$A$5:$I$35,9,FALSE)),"DNC",VLOOKUP($B34,'Race 9'!$A$5:$I$35,9,FALSE))</f>
        <v>DNC</v>
      </c>
      <c r="V34" s="53">
        <f>IF(AND(U34&lt;50,U34&gt;0),400/(U34+3),IF(U34="DNF",400/(U$71+4),0))</f>
        <v>0</v>
      </c>
      <c r="W34" s="54" t="str">
        <f>IF(ISNA(VLOOKUP($B34,'Race 10'!$A$5:$I$35,9,FALSE)),"DNC",VLOOKUP($B34,'Race 10'!$A$5:$I$35,9,FALSE))</f>
        <v>DNC</v>
      </c>
      <c r="X34" s="53">
        <f>IF(AND(W34&lt;50,W34&gt;0),400/(W34+3),IF(W34="DNF",400/(W$71+4),0))</f>
        <v>0</v>
      </c>
      <c r="Y34" s="55">
        <f t="shared" si="12"/>
        <v>0</v>
      </c>
      <c r="Z34" s="56">
        <f t="shared" si="13"/>
        <v>0</v>
      </c>
      <c r="AA34" s="57">
        <f>RANK(Z34,$Z$4:$Z$69,0)</f>
        <v>24</v>
      </c>
      <c r="AB34" s="37">
        <f t="shared" si="0"/>
        <v>0</v>
      </c>
      <c r="AC34" s="37">
        <f t="shared" si="19"/>
        <v>0</v>
      </c>
      <c r="AD34" s="37">
        <f t="shared" si="20"/>
        <v>0</v>
      </c>
      <c r="AE34" s="37">
        <f t="shared" si="21"/>
        <v>0</v>
      </c>
      <c r="AF34" s="37">
        <f t="shared" si="22"/>
        <v>0</v>
      </c>
      <c r="AG34" s="37">
        <f t="shared" si="23"/>
        <v>0</v>
      </c>
      <c r="AH34" s="37">
        <f t="shared" si="24"/>
        <v>0</v>
      </c>
      <c r="AI34" s="37">
        <f t="shared" si="25"/>
        <v>0</v>
      </c>
      <c r="AJ34" s="37">
        <f t="shared" si="26"/>
        <v>0</v>
      </c>
      <c r="AK34" s="37">
        <f t="shared" si="27"/>
        <v>0</v>
      </c>
      <c r="AL34" s="37">
        <f t="shared" si="28"/>
        <v>0</v>
      </c>
    </row>
    <row r="35" spans="1:38" customFormat="1" hidden="1" x14ac:dyDescent="0.2">
      <c r="A35">
        <f t="shared" si="11"/>
        <v>0</v>
      </c>
      <c r="B35" s="51">
        <v>179</v>
      </c>
      <c r="C35" s="58" t="str">
        <f>VLOOKUP($B35,[1]Sheet1!$A$3:$D$92,2,FALSE)</f>
        <v>Geisha</v>
      </c>
      <c r="D35" s="59" t="str">
        <f>VLOOKUP($B35,[1]Sheet1!$A$3:$D$92,3,FALSE)</f>
        <v>C Sellars</v>
      </c>
      <c r="E35" s="52" t="str">
        <f>IF(ISNA(VLOOKUP($B35,'Race 1'!$A$5:$I$31,9,FALSE)),"DNC",VLOOKUP($B35,'Race 1'!$A$5:$I$31,9,FALSE))</f>
        <v>DNC</v>
      </c>
      <c r="F35" s="53">
        <f>IF(AND(E35&lt;50,E35&gt;0),400/(E35+3),IF(E35="DNF",400/(E$71+4),0))</f>
        <v>0</v>
      </c>
      <c r="G35" s="54" t="str">
        <f>IF(ISNA(VLOOKUP($B35,'Race 2'!$A$5:$I$32,9,FALSE)),"DNC",VLOOKUP($B35,'Race 2'!$A$5:$I$32,9,FALSE))</f>
        <v>DNC</v>
      </c>
      <c r="H35" s="53">
        <f>IF(AND(G35&lt;50,G35&gt;0),400/(G35+3),IF(G35="DNF",400/(G$71+4),0))</f>
        <v>0</v>
      </c>
      <c r="I35" s="54" t="str">
        <f>IF(ISNA(VLOOKUP($B35,'Race 3'!$A$5:$I$35,9,FALSE)),"DNC",VLOOKUP($B35,'Race 3'!$A$5:$I$35,9,FALSE))</f>
        <v>DNC</v>
      </c>
      <c r="J35" s="53">
        <f>IF(AND(I35&lt;50,I35&gt;0),400/(I35+3),IF(I35="DNF",400/(I$71+4),0))</f>
        <v>0</v>
      </c>
      <c r="K35" s="54" t="str">
        <f>IF(ISNA(VLOOKUP($B35,'Race 4'!$A$5:$I$23,9,FALSE)),"DNC",VLOOKUP($B35,'Race 4'!$A$5:$I$23,9,FALSE))</f>
        <v>DNC</v>
      </c>
      <c r="L35" s="53">
        <f>IF(AND(K35&lt;50,K35&gt;0),400/(K35+3),IF(K35="DNF",400/(K$71+4),0))</f>
        <v>0</v>
      </c>
      <c r="M35" s="54" t="str">
        <f>IF(ISNA(VLOOKUP($B35,'Race 5'!$A$5:$I$33,9,FALSE)),"DNC",VLOOKUP($B35,'Race 5'!$A$5:$I$33,9,FALSE))</f>
        <v>DNC</v>
      </c>
      <c r="N35" s="53">
        <f>IF(AND(M35&lt;50,M35&gt;0),400/(M35+3),IF(M35="DNF",400/(M$71+4),0))</f>
        <v>0</v>
      </c>
      <c r="O35" s="54" t="str">
        <f>IF(ISNA(VLOOKUP($B35,'Race 6'!$A$5:$I$25,9,FALSE)),"DNC",VLOOKUP($B35,'Race 6'!$A$5:$I$25,9,FALSE))</f>
        <v>DNC</v>
      </c>
      <c r="P35" s="53">
        <f>IF(AND(O35&lt;50,O35&gt;0),400/(O35+3),IF(O35="DNF",400/(O$71+4),0))</f>
        <v>0</v>
      </c>
      <c r="Q35" s="54" t="str">
        <f>IF(ISNA(VLOOKUP($B35,'Race 7'!$A$5:$I$29,9,FALSE)),"DNC",VLOOKUP($B35,'Race 7'!$A$5:$I$29,9,FALSE))</f>
        <v>DNC</v>
      </c>
      <c r="R35" s="53">
        <f>IF(AND(Q35&lt;50,Q35&gt;0),400/(Q35+3),IF(Q35="DNF",400/(Q$71+4),0))</f>
        <v>0</v>
      </c>
      <c r="S35" s="54" t="str">
        <f>IF(ISNA(VLOOKUP($B35,'Race 8'!$A$5:$I$24,9,FALSE)),"DNC",VLOOKUP($B35,'Race 8'!$A$5:$I$24,9,FALSE))</f>
        <v>DNC</v>
      </c>
      <c r="T35" s="53">
        <f>IF(AND(S35&lt;50,S35&gt;0),400/(S35+3),IF(S35="DNF",400/(S$71+4),0))</f>
        <v>0</v>
      </c>
      <c r="U35" s="54" t="str">
        <f>IF(ISNA(VLOOKUP($B35,'Race 9'!$A$5:$I$35,9,FALSE)),"DNC",VLOOKUP($B35,'Race 9'!$A$5:$I$35,9,FALSE))</f>
        <v>DNC</v>
      </c>
      <c r="V35" s="53">
        <f>IF(AND(U35&lt;50,U35&gt;0),400/(U35+3),IF(U35="DNF",400/(U$71+4),0))</f>
        <v>0</v>
      </c>
      <c r="W35" s="54" t="str">
        <f>IF(ISNA(VLOOKUP($B35,'Race 10'!$A$5:$I$35,9,FALSE)),"DNC",VLOOKUP($B35,'Race 10'!$A$5:$I$35,9,FALSE))</f>
        <v>DNC</v>
      </c>
      <c r="X35" s="53">
        <f>IF(AND(W35&lt;50,W35&gt;0),400/(W35+3),IF(W35="DNF",400/(W$71+4),0))</f>
        <v>0</v>
      </c>
      <c r="Y35" s="55">
        <f t="shared" si="12"/>
        <v>0</v>
      </c>
      <c r="Z35" s="56">
        <f t="shared" si="13"/>
        <v>0</v>
      </c>
      <c r="AA35" s="57">
        <f>RANK(Z35,$Z$4:$Z$69,0)</f>
        <v>24</v>
      </c>
      <c r="AB35" s="37">
        <f t="shared" si="0"/>
        <v>0</v>
      </c>
      <c r="AC35" s="37">
        <f t="shared" si="19"/>
        <v>0</v>
      </c>
      <c r="AD35" s="37">
        <f t="shared" si="20"/>
        <v>0</v>
      </c>
      <c r="AE35" s="37">
        <f t="shared" si="21"/>
        <v>0</v>
      </c>
      <c r="AF35" s="37">
        <f t="shared" si="22"/>
        <v>0</v>
      </c>
      <c r="AG35" s="37">
        <f t="shared" si="23"/>
        <v>0</v>
      </c>
      <c r="AH35" s="37">
        <f t="shared" si="24"/>
        <v>0</v>
      </c>
      <c r="AI35" s="37">
        <f t="shared" si="25"/>
        <v>0</v>
      </c>
      <c r="AJ35" s="37">
        <f t="shared" si="26"/>
        <v>0</v>
      </c>
      <c r="AK35" s="37">
        <f t="shared" si="27"/>
        <v>0</v>
      </c>
      <c r="AL35" s="37">
        <f t="shared" si="28"/>
        <v>0</v>
      </c>
    </row>
    <row r="36" spans="1:38" hidden="1" x14ac:dyDescent="0.2">
      <c r="A36">
        <f t="shared" si="11"/>
        <v>0</v>
      </c>
      <c r="B36" s="51">
        <v>180</v>
      </c>
      <c r="C36" s="58" t="str">
        <f>VLOOKUP($B36,[1]Sheet1!$A$3:$D$92,2,FALSE)</f>
        <v>Viking</v>
      </c>
      <c r="D36" s="59" t="str">
        <f>VLOOKUP($B36,[1]Sheet1!$A$3:$D$92,3,FALSE)</f>
        <v>K McDonald</v>
      </c>
      <c r="E36" s="52" t="str">
        <f>IF(ISNA(VLOOKUP($B36,'Race 1'!$A$5:$I$31,9,FALSE)),"DNC",VLOOKUP($B36,'Race 1'!$A$5:$I$31,9,FALSE))</f>
        <v>DNC</v>
      </c>
      <c r="F36" s="53">
        <f>IF(AND(E36&lt;50,E36&gt;0),400/(E36+3),IF(E36="DNF",400/(E$71+4),0))</f>
        <v>0</v>
      </c>
      <c r="G36" s="54" t="str">
        <f>IF(ISNA(VLOOKUP($B36,'Race 2'!$A$5:$I$32,9,FALSE)),"DNC",VLOOKUP($B36,'Race 2'!$A$5:$I$32,9,FALSE))</f>
        <v>DNC</v>
      </c>
      <c r="H36" s="53">
        <f>IF(AND(G36&lt;50,G36&gt;0),400/(G36+3),IF(G36="DNF",400/(G$71+4),0))</f>
        <v>0</v>
      </c>
      <c r="I36" s="54" t="str">
        <f>IF(ISNA(VLOOKUP($B36,'Race 3'!$A$5:$I$35,9,FALSE)),"DNC",VLOOKUP($B36,'Race 3'!$A$5:$I$35,9,FALSE))</f>
        <v>DNC</v>
      </c>
      <c r="J36" s="53">
        <f>IF(AND(I36&lt;50,I36&gt;0),400/(I36+3),IF(I36="DNF",400/(I$71+4),0))</f>
        <v>0</v>
      </c>
      <c r="K36" s="54" t="str">
        <f>IF(ISNA(VLOOKUP($B36,'Race 4'!$A$5:$I$23,9,FALSE)),"DNC",VLOOKUP($B36,'Race 4'!$A$5:$I$23,9,FALSE))</f>
        <v>DNC</v>
      </c>
      <c r="L36" s="53">
        <f>IF(AND(K36&lt;50,K36&gt;0),400/(K36+3),IF(K36="DNF",400/(K$71+4),0))</f>
        <v>0</v>
      </c>
      <c r="M36" s="54" t="str">
        <f>IF(ISNA(VLOOKUP($B36,'Race 5'!$A$5:$I$33,9,FALSE)),"DNC",VLOOKUP($B36,'Race 5'!$A$5:$I$33,9,FALSE))</f>
        <v>DNC</v>
      </c>
      <c r="N36" s="53">
        <f>IF(AND(M36&lt;50,M36&gt;0),400/(M36+3),IF(M36="DNF",400/(M$71+4),0))</f>
        <v>0</v>
      </c>
      <c r="O36" s="54" t="str">
        <f>IF(ISNA(VLOOKUP($B36,'Race 6'!$A$5:$I$25,9,FALSE)),"DNC",VLOOKUP($B36,'Race 6'!$A$5:$I$25,9,FALSE))</f>
        <v>DNC</v>
      </c>
      <c r="P36" s="53">
        <f>IF(AND(O36&lt;50,O36&gt;0),400/(O36+3),IF(O36="DNF",400/(O$71+4),0))</f>
        <v>0</v>
      </c>
      <c r="Q36" s="54" t="str">
        <f>IF(ISNA(VLOOKUP($B36,'Race 7'!$A$5:$I$29,9,FALSE)),"DNC",VLOOKUP($B36,'Race 7'!$A$5:$I$29,9,FALSE))</f>
        <v>DNC</v>
      </c>
      <c r="R36" s="53">
        <f>IF(AND(Q36&lt;50,Q36&gt;0),400/(Q36+3),IF(Q36="DNF",400/(Q$71+4),0))</f>
        <v>0</v>
      </c>
      <c r="S36" s="54" t="str">
        <f>IF(ISNA(VLOOKUP($B36,'Race 8'!$A$5:$I$24,9,FALSE)),"DNC",VLOOKUP($B36,'Race 8'!$A$5:$I$24,9,FALSE))</f>
        <v>DNC</v>
      </c>
      <c r="T36" s="53">
        <f>IF(AND(S36&lt;50,S36&gt;0),400/(S36+3),IF(S36="DNF",400/(S$71+4),0))</f>
        <v>0</v>
      </c>
      <c r="U36" s="54" t="str">
        <f>IF(ISNA(VLOOKUP($B36,'Race 9'!$A$5:$I$35,9,FALSE)),"DNC",VLOOKUP($B36,'Race 9'!$A$5:$I$35,9,FALSE))</f>
        <v>DNC</v>
      </c>
      <c r="V36" s="53">
        <f>IF(AND(U36&lt;50,U36&gt;0),400/(U36+3),IF(U36="DNF",400/(U$71+4),0))</f>
        <v>0</v>
      </c>
      <c r="W36" s="54" t="str">
        <f>IF(ISNA(VLOOKUP($B36,'Race 10'!$A$5:$I$35,9,FALSE)),"DNC",VLOOKUP($B36,'Race 10'!$A$5:$I$35,9,FALSE))</f>
        <v>DNC</v>
      </c>
      <c r="X36" s="53">
        <f>IF(AND(W36&lt;50,W36&gt;0),400/(W36+3),IF(W36="DNF",400/(W$71+4),0))</f>
        <v>0</v>
      </c>
      <c r="Y36" s="55">
        <f t="shared" si="12"/>
        <v>0</v>
      </c>
      <c r="Z36" s="56">
        <f t="shared" si="13"/>
        <v>0</v>
      </c>
      <c r="AA36" s="57">
        <f>RANK(Z36,$Z$4:$Z$69,0)</f>
        <v>24</v>
      </c>
      <c r="AB36" s="37">
        <f t="shared" si="0"/>
        <v>0</v>
      </c>
      <c r="AC36" s="37">
        <f t="shared" si="19"/>
        <v>0</v>
      </c>
      <c r="AD36" s="37">
        <f t="shared" si="20"/>
        <v>0</v>
      </c>
      <c r="AE36" s="37">
        <f t="shared" si="21"/>
        <v>0</v>
      </c>
      <c r="AF36" s="37">
        <f t="shared" si="22"/>
        <v>0</v>
      </c>
      <c r="AG36" s="37">
        <f t="shared" si="23"/>
        <v>0</v>
      </c>
      <c r="AH36" s="37">
        <f t="shared" si="24"/>
        <v>0</v>
      </c>
      <c r="AI36" s="37">
        <f t="shared" si="25"/>
        <v>0</v>
      </c>
      <c r="AJ36" s="37">
        <f t="shared" si="26"/>
        <v>0</v>
      </c>
      <c r="AK36" s="37">
        <f t="shared" si="27"/>
        <v>0</v>
      </c>
      <c r="AL36" s="37">
        <f t="shared" si="28"/>
        <v>0</v>
      </c>
    </row>
    <row r="37" spans="1:38" customFormat="1" hidden="1" x14ac:dyDescent="0.2">
      <c r="A37">
        <f t="shared" si="11"/>
        <v>0</v>
      </c>
      <c r="B37" s="51">
        <v>181</v>
      </c>
      <c r="C37" s="58" t="str">
        <f>VLOOKUP($B37,[1]Sheet1!$A$3:$D$92,2,FALSE)</f>
        <v>Runaway</v>
      </c>
      <c r="D37" s="59" t="str">
        <f>VLOOKUP($B37,[1]Sheet1!$A$3:$D$92,3,FALSE)</f>
        <v>S Maynard</v>
      </c>
      <c r="E37" s="52" t="str">
        <f>IF(ISNA(VLOOKUP($B37,'Race 1'!$A$5:$I$31,9,FALSE)),"DNC",VLOOKUP($B37,'Race 1'!$A$5:$I$31,9,FALSE))</f>
        <v>DNC</v>
      </c>
      <c r="F37" s="53">
        <f>IF(AND(E37&lt;50,E37&gt;0),400/(E37+3),IF(E37="DNF",400/(E$71+4),0))</f>
        <v>0</v>
      </c>
      <c r="G37" s="54" t="str">
        <f>IF(ISNA(VLOOKUP($B37,'Race 2'!$A$5:$I$32,9,FALSE)),"DNC",VLOOKUP($B37,'Race 2'!$A$5:$I$32,9,FALSE))</f>
        <v>DNC</v>
      </c>
      <c r="H37" s="53">
        <f>IF(AND(G37&lt;50,G37&gt;0),400/(G37+3),IF(G37="DNF",400/(G$71+4),0))</f>
        <v>0</v>
      </c>
      <c r="I37" s="54" t="str">
        <f>IF(ISNA(VLOOKUP($B37,'Race 3'!$A$5:$I$35,9,FALSE)),"DNC",VLOOKUP($B37,'Race 3'!$A$5:$I$35,9,FALSE))</f>
        <v>DNC</v>
      </c>
      <c r="J37" s="53">
        <f>IF(AND(I37&lt;50,I37&gt;0),400/(I37+3),IF(I37="DNF",400/(I$71+4),0))</f>
        <v>0</v>
      </c>
      <c r="K37" s="54" t="str">
        <f>IF(ISNA(VLOOKUP($B37,'Race 4'!$A$5:$I$23,9,FALSE)),"DNC",VLOOKUP($B37,'Race 4'!$A$5:$I$23,9,FALSE))</f>
        <v>DNC</v>
      </c>
      <c r="L37" s="53">
        <f>IF(AND(K37&lt;50,K37&gt;0),400/(K37+3),IF(K37="DNF",400/(K$71+4),0))</f>
        <v>0</v>
      </c>
      <c r="M37" s="54" t="str">
        <f>IF(ISNA(VLOOKUP($B37,'Race 5'!$A$5:$I$33,9,FALSE)),"DNC",VLOOKUP($B37,'Race 5'!$A$5:$I$33,9,FALSE))</f>
        <v>DNC</v>
      </c>
      <c r="N37" s="53">
        <f>IF(AND(M37&lt;50,M37&gt;0),400/(M37+3),IF(M37="DNF",400/(M$71+4),0))</f>
        <v>0</v>
      </c>
      <c r="O37" s="54" t="str">
        <f>IF(ISNA(VLOOKUP($B37,'Race 6'!$A$5:$I$25,9,FALSE)),"DNC",VLOOKUP($B37,'Race 6'!$A$5:$I$25,9,FALSE))</f>
        <v>DNC</v>
      </c>
      <c r="P37" s="53">
        <f>IF(AND(O37&lt;50,O37&gt;0),400/(O37+3),IF(O37="DNF",400/(O$71+4),0))</f>
        <v>0</v>
      </c>
      <c r="Q37" s="54" t="str">
        <f>IF(ISNA(VLOOKUP($B37,'Race 7'!$A$5:$I$29,9,FALSE)),"DNC",VLOOKUP($B37,'Race 7'!$A$5:$I$29,9,FALSE))</f>
        <v>DNC</v>
      </c>
      <c r="R37" s="53">
        <f>IF(AND(Q37&lt;50,Q37&gt;0),400/(Q37+3),IF(Q37="DNF",400/(Q$71+4),0))</f>
        <v>0</v>
      </c>
      <c r="S37" s="54" t="str">
        <f>IF(ISNA(VLOOKUP($B37,'Race 8'!$A$5:$I$24,9,FALSE)),"DNC",VLOOKUP($B37,'Race 8'!$A$5:$I$24,9,FALSE))</f>
        <v>DNC</v>
      </c>
      <c r="T37" s="53">
        <f>IF(AND(S37&lt;50,S37&gt;0),400/(S37+3),IF(S37="DNF",400/(S$71+4),0))</f>
        <v>0</v>
      </c>
      <c r="U37" s="54" t="str">
        <f>IF(ISNA(VLOOKUP($B37,'Race 9'!$A$5:$I$35,9,FALSE)),"DNC",VLOOKUP($B37,'Race 9'!$A$5:$I$35,9,FALSE))</f>
        <v>DNC</v>
      </c>
      <c r="V37" s="53">
        <f>IF(AND(U37&lt;50,U37&gt;0),400/(U37+3),IF(U37="DNF",400/(U$71+4),0))</f>
        <v>0</v>
      </c>
      <c r="W37" s="54" t="str">
        <f>IF(ISNA(VLOOKUP($B37,'Race 10'!$A$5:$I$35,9,FALSE)),"DNC",VLOOKUP($B37,'Race 10'!$A$5:$I$35,9,FALSE))</f>
        <v>DNC</v>
      </c>
      <c r="X37" s="53">
        <f>IF(AND(W37&lt;50,W37&gt;0),400/(W37+3),IF(W37="DNF",400/(W$71+4),0))</f>
        <v>0</v>
      </c>
      <c r="Y37" s="55">
        <f t="shared" si="12"/>
        <v>0</v>
      </c>
      <c r="Z37" s="56">
        <f t="shared" si="13"/>
        <v>0</v>
      </c>
      <c r="AA37" s="57">
        <f>RANK(Z37,$Z$4:$Z$69,0)</f>
        <v>24</v>
      </c>
      <c r="AB37" s="37">
        <f t="shared" si="0"/>
        <v>0</v>
      </c>
      <c r="AC37" s="37">
        <f t="shared" si="19"/>
        <v>0</v>
      </c>
      <c r="AD37" s="37">
        <f t="shared" si="20"/>
        <v>0</v>
      </c>
      <c r="AE37" s="37">
        <f t="shared" si="21"/>
        <v>0</v>
      </c>
      <c r="AF37" s="37">
        <f t="shared" si="22"/>
        <v>0</v>
      </c>
      <c r="AG37" s="37">
        <f t="shared" si="23"/>
        <v>0</v>
      </c>
      <c r="AH37" s="37">
        <f t="shared" si="24"/>
        <v>0</v>
      </c>
      <c r="AI37" s="37">
        <f t="shared" si="25"/>
        <v>0</v>
      </c>
      <c r="AJ37" s="37">
        <f t="shared" si="26"/>
        <v>0</v>
      </c>
      <c r="AK37" s="37">
        <f t="shared" si="27"/>
        <v>0</v>
      </c>
      <c r="AL37" s="37">
        <f t="shared" si="28"/>
        <v>0</v>
      </c>
    </row>
    <row r="38" spans="1:38" customFormat="1" x14ac:dyDescent="0.2">
      <c r="A38">
        <f t="shared" si="11"/>
        <v>1</v>
      </c>
      <c r="B38" s="51">
        <v>185</v>
      </c>
      <c r="C38" s="58" t="str">
        <f>VLOOKUP($B38,[1]Sheet1!$A$3:$D$92,2,FALSE)</f>
        <v>Ben</v>
      </c>
      <c r="D38" s="59" t="str">
        <f>VLOOKUP($B38,[1]Sheet1!$A$3:$D$92,3,FALSE)</f>
        <v>H Hillle</v>
      </c>
      <c r="E38" s="52">
        <f>IF(ISNA(VLOOKUP($B38,'Race 1'!$A$5:$I$31,9,FALSE)),"DNC",VLOOKUP($B38,'Race 1'!$A$5:$I$31,9,FALSE))</f>
        <v>3</v>
      </c>
      <c r="F38" s="53">
        <f>IF(AND(E38&lt;50,E38&gt;0),400/(E38+3),IF(E38="DNF",400/(E$71+4),0))</f>
        <v>66.666666666666671</v>
      </c>
      <c r="G38" s="54">
        <f>IF(ISNA(VLOOKUP($B38,'Race 2'!$A$5:$I$32,9,FALSE)),"DNC",VLOOKUP($B38,'Race 2'!$A$5:$I$32,9,FALSE))</f>
        <v>4</v>
      </c>
      <c r="H38" s="53">
        <f>IF(AND(G38&lt;50,G38&gt;0),400/(G38+3),IF(G38="DNF",400/(G$71+4),0))</f>
        <v>57.142857142857146</v>
      </c>
      <c r="I38" s="54">
        <f>IF(ISNA(VLOOKUP($B38,'Race 3'!$A$5:$I$35,9,FALSE)),"DNC",VLOOKUP($B38,'Race 3'!$A$5:$I$35,9,FALSE))</f>
        <v>6</v>
      </c>
      <c r="J38" s="53">
        <f>IF(AND(I38&lt;50,I38&gt;0),400/(I38+3),IF(I38="DNF",400/(I$71+4),0))</f>
        <v>44.444444444444443</v>
      </c>
      <c r="K38" s="54">
        <f>IF(ISNA(VLOOKUP($B38,'Race 4'!$A$5:$I$23,9,FALSE)),"DNC",VLOOKUP($B38,'Race 4'!$A$5:$I$23,9,FALSE))</f>
        <v>5</v>
      </c>
      <c r="L38" s="53">
        <f>IF(AND(K38&lt;50,K38&gt;0),400/(K38+3),IF(K38="DNF",400/(K$71+4),0))</f>
        <v>50</v>
      </c>
      <c r="M38" s="54">
        <f>IF(ISNA(VLOOKUP($B38,'Race 5'!$A$5:$I$33,9,FALSE)),"DNC",VLOOKUP($B38,'Race 5'!$A$5:$I$33,9,FALSE))</f>
        <v>5</v>
      </c>
      <c r="N38" s="53">
        <f>IF(AND(M38&lt;50,M38&gt;0),400/(M38+3),IF(M38="DNF",400/(M$71+4),0))</f>
        <v>50</v>
      </c>
      <c r="O38" s="54">
        <f>IF(ISNA(VLOOKUP($B38,'Race 6'!$A$5:$I$25,9,FALSE)),"DNC",VLOOKUP($B38,'Race 6'!$A$5:$I$25,9,FALSE))</f>
        <v>4</v>
      </c>
      <c r="P38" s="53">
        <f>IF(AND(O38&lt;50,O38&gt;0),400/(O38+3),IF(O38="DNF",400/(O$71+4),0))</f>
        <v>57.142857142857146</v>
      </c>
      <c r="Q38" s="54">
        <f>IF(ISNA(VLOOKUP($B38,'Race 7'!$A$5:$I$29,9,FALSE)),"DNC",VLOOKUP($B38,'Race 7'!$A$5:$I$29,9,FALSE))</f>
        <v>1</v>
      </c>
      <c r="R38" s="53">
        <f>IF(AND(Q38&lt;50,Q38&gt;0),400/(Q38+3),IF(Q38="DNF",400/(Q$71+4),0))</f>
        <v>100</v>
      </c>
      <c r="S38" s="54">
        <f>IF(ISNA(VLOOKUP($B38,'Race 8'!$A$5:$I$24,9,FALSE)),"DNC",VLOOKUP($B38,'Race 8'!$A$5:$I$24,9,FALSE))</f>
        <v>1</v>
      </c>
      <c r="T38" s="53">
        <f>IF(AND(S38&lt;50,S38&gt;0),400/(S38+3),IF(S38="DNF",400/(S$71+4),0))</f>
        <v>100</v>
      </c>
      <c r="U38" s="54" t="str">
        <f>IF(ISNA(VLOOKUP($B38,'Race 9'!$A$5:$I$35,9,FALSE)),"DNC",VLOOKUP($B38,'Race 9'!$A$5:$I$35,9,FALSE))</f>
        <v>DNC</v>
      </c>
      <c r="V38" s="53">
        <f>IF(AND(U38&lt;50,U38&gt;0),400/(U38+3),IF(U38="DNF",400/(U$71+4),0))</f>
        <v>0</v>
      </c>
      <c r="W38" s="54" t="str">
        <f>IF(ISNA(VLOOKUP($B38,'Race 10'!$A$5:$I$35,9,FALSE)),"DNC",VLOOKUP($B38,'Race 10'!$A$5:$I$35,9,FALSE))</f>
        <v>DNC</v>
      </c>
      <c r="X38" s="53">
        <f>IF(AND(W38&lt;50,W38&gt;0),400/(W38+3),IF(W38="DNF",400/(W$71+4),0))</f>
        <v>0</v>
      </c>
      <c r="Y38" s="55">
        <f t="shared" si="12"/>
        <v>525.39682539682542</v>
      </c>
      <c r="Z38" s="56">
        <f t="shared" si="13"/>
        <v>430.95238095238096</v>
      </c>
      <c r="AA38" s="57">
        <f>RANK(Z38,$Z$4:$Z$69,0)</f>
        <v>3</v>
      </c>
      <c r="AB38" s="37">
        <f t="shared" si="0"/>
        <v>94.444444444444443</v>
      </c>
      <c r="AC38" s="37">
        <f t="shared" si="19"/>
        <v>66.666666666666671</v>
      </c>
      <c r="AD38" s="37">
        <f t="shared" si="20"/>
        <v>57.142857142857146</v>
      </c>
      <c r="AE38" s="37">
        <f t="shared" si="21"/>
        <v>44.444444444444443</v>
      </c>
      <c r="AF38" s="37">
        <f t="shared" si="22"/>
        <v>50</v>
      </c>
      <c r="AG38" s="37">
        <f t="shared" si="23"/>
        <v>50</v>
      </c>
      <c r="AH38" s="37">
        <f t="shared" si="24"/>
        <v>57.142857142857146</v>
      </c>
      <c r="AI38" s="37">
        <f t="shared" si="25"/>
        <v>100</v>
      </c>
      <c r="AJ38" s="37">
        <f t="shared" si="26"/>
        <v>100</v>
      </c>
      <c r="AK38" s="37">
        <f t="shared" si="27"/>
        <v>0</v>
      </c>
      <c r="AL38" s="37">
        <f t="shared" si="28"/>
        <v>0</v>
      </c>
    </row>
    <row r="39" spans="1:38" customFormat="1" x14ac:dyDescent="0.2">
      <c r="A39">
        <f t="shared" si="11"/>
        <v>1</v>
      </c>
      <c r="B39" s="51">
        <v>191</v>
      </c>
      <c r="C39" s="58" t="str">
        <f>VLOOKUP($B39,[1]Sheet1!$A$3:$D$92,2,FALSE)</f>
        <v>Stoic</v>
      </c>
      <c r="D39" s="59" t="str">
        <f>VLOOKUP($B39,[1]Sheet1!$A$3:$D$92,3,FALSE)</f>
        <v>A Adams</v>
      </c>
      <c r="E39" s="52">
        <f>IF(ISNA(VLOOKUP($B39,'Race 1'!$A$5:$I$31,9,FALSE)),"DNC",VLOOKUP($B39,'Race 1'!$A$5:$I$31,9,FALSE))</f>
        <v>16</v>
      </c>
      <c r="F39" s="53">
        <f>IF(AND(E39&lt;50,E39&gt;0),400/(E39+3),IF(E39="DNF",400/(E$71+4),0))</f>
        <v>21.05263157894737</v>
      </c>
      <c r="G39" s="54">
        <f>IF(ISNA(VLOOKUP($B39,'Race 2'!$A$5:$I$32,9,FALSE)),"DNC",VLOOKUP($B39,'Race 2'!$A$5:$I$32,9,FALSE))</f>
        <v>16</v>
      </c>
      <c r="H39" s="53">
        <f>IF(AND(G39&lt;50,G39&gt;0),400/(G39+3),IF(G39="DNF",400/(G$71+4),0))</f>
        <v>21.05263157894737</v>
      </c>
      <c r="I39" s="54" t="str">
        <f>IF(ISNA(VLOOKUP($B39,'Race 3'!$A$5:$I$35,9,FALSE)),"DNC",VLOOKUP($B39,'Race 3'!$A$5:$I$35,9,FALSE))</f>
        <v>DNC</v>
      </c>
      <c r="J39" s="53">
        <f>IF(AND(I39&lt;50,I39&gt;0),400/(I39+3),IF(I39="DNF",400/(I$71+4),0))</f>
        <v>0</v>
      </c>
      <c r="K39" s="54" t="str">
        <f>IF(ISNA(VLOOKUP($B39,'Race 4'!$A$5:$I$23,9,FALSE)),"DNC",VLOOKUP($B39,'Race 4'!$A$5:$I$23,9,FALSE))</f>
        <v>DNC</v>
      </c>
      <c r="L39" s="53">
        <f>IF(AND(K39&lt;50,K39&gt;0),400/(K39+3),IF(K39="DNF",400/(K$71+4),0))</f>
        <v>0</v>
      </c>
      <c r="M39" s="54" t="str">
        <f>IF(ISNA(VLOOKUP($B39,'Race 5'!$A$5:$I$33,9,FALSE)),"DNC",VLOOKUP($B39,'Race 5'!$A$5:$I$33,9,FALSE))</f>
        <v>DNC</v>
      </c>
      <c r="N39" s="53">
        <f>IF(AND(M39&lt;50,M39&gt;0),400/(M39+3),IF(M39="DNF",400/(M$71+4),0))</f>
        <v>0</v>
      </c>
      <c r="O39" s="54" t="str">
        <f>IF(ISNA(VLOOKUP($B39,'Race 6'!$A$5:$I$25,9,FALSE)),"DNC",VLOOKUP($B39,'Race 6'!$A$5:$I$25,9,FALSE))</f>
        <v>DNC</v>
      </c>
      <c r="P39" s="53">
        <f>IF(AND(O39&lt;50,O39&gt;0),400/(O39+3),IF(O39="DNF",400/(O$71+4),0))</f>
        <v>0</v>
      </c>
      <c r="Q39" s="54" t="str">
        <f>IF(ISNA(VLOOKUP($B39,'Race 7'!$A$5:$I$29,9,FALSE)),"DNC",VLOOKUP($B39,'Race 7'!$A$5:$I$29,9,FALSE))</f>
        <v>DNC</v>
      </c>
      <c r="R39" s="53">
        <f>IF(AND(Q39&lt;50,Q39&gt;0),400/(Q39+3),IF(Q39="DNF",400/(Q$71+4),0))</f>
        <v>0</v>
      </c>
      <c r="S39" s="54" t="str">
        <f>IF(ISNA(VLOOKUP($B39,'Race 8'!$A$5:$I$24,9,FALSE)),"DNC",VLOOKUP($B39,'Race 8'!$A$5:$I$24,9,FALSE))</f>
        <v>DNC</v>
      </c>
      <c r="T39" s="53">
        <f>IF(AND(S39&lt;50,S39&gt;0),400/(S39+3),IF(S39="DNF",400/(S$71+4),0))</f>
        <v>0</v>
      </c>
      <c r="U39" s="54" t="str">
        <f>IF(ISNA(VLOOKUP($B39,'Race 9'!$A$5:$I$35,9,FALSE)),"DNC",VLOOKUP($B39,'Race 9'!$A$5:$I$35,9,FALSE))</f>
        <v>DNC</v>
      </c>
      <c r="V39" s="53">
        <f>IF(AND(U39&lt;50,U39&gt;0),400/(U39+3),IF(U39="DNF",400/(U$71+4),0))</f>
        <v>0</v>
      </c>
      <c r="W39" s="54" t="str">
        <f>IF(ISNA(VLOOKUP($B39,'Race 10'!$A$5:$I$35,9,FALSE)),"DNC",VLOOKUP($B39,'Race 10'!$A$5:$I$35,9,FALSE))</f>
        <v>DNC</v>
      </c>
      <c r="X39" s="53">
        <f>IF(AND(W39&lt;50,W39&gt;0),400/(W39+3),IF(W39="DNF",400/(W$71+4),0))</f>
        <v>0</v>
      </c>
      <c r="Y39" s="55">
        <f t="shared" si="12"/>
        <v>42.10526315789474</v>
      </c>
      <c r="Z39" s="56">
        <f t="shared" si="13"/>
        <v>42.10526315789474</v>
      </c>
      <c r="AA39" s="57">
        <f>RANK(Z39,$Z$4:$Z$69,0)</f>
        <v>22</v>
      </c>
      <c r="AB39" s="37">
        <f t="shared" si="0"/>
        <v>0</v>
      </c>
      <c r="AC39" s="37">
        <f t="shared" si="19"/>
        <v>21.05263157894737</v>
      </c>
      <c r="AD39" s="37">
        <f t="shared" si="20"/>
        <v>21.05263157894737</v>
      </c>
      <c r="AE39" s="37">
        <f t="shared" si="21"/>
        <v>0</v>
      </c>
      <c r="AF39" s="37">
        <f t="shared" si="22"/>
        <v>0</v>
      </c>
      <c r="AG39" s="37">
        <f t="shared" si="23"/>
        <v>0</v>
      </c>
      <c r="AH39" s="37">
        <f t="shared" si="24"/>
        <v>0</v>
      </c>
      <c r="AI39" s="37">
        <f t="shared" si="25"/>
        <v>0</v>
      </c>
      <c r="AJ39" s="37">
        <f t="shared" si="26"/>
        <v>0</v>
      </c>
      <c r="AK39" s="37">
        <f t="shared" si="27"/>
        <v>0</v>
      </c>
      <c r="AL39" s="37">
        <f t="shared" si="28"/>
        <v>0</v>
      </c>
    </row>
    <row r="40" spans="1:38" customFormat="1" hidden="1" x14ac:dyDescent="0.2">
      <c r="A40">
        <f t="shared" si="11"/>
        <v>0</v>
      </c>
      <c r="B40" s="51">
        <v>192</v>
      </c>
      <c r="C40" s="58" t="str">
        <f>VLOOKUP($B40,[1]Sheet1!$A$3:$D$92,2,FALSE)</f>
        <v>Solo</v>
      </c>
      <c r="D40" s="59" t="str">
        <f>VLOOKUP($B40,[1]Sheet1!$A$3:$D$92,3,FALSE)</f>
        <v>R Mackey</v>
      </c>
      <c r="E40" s="52" t="str">
        <f>IF(ISNA(VLOOKUP($B40,'Race 1'!$A$5:$I$31,9,FALSE)),"DNC",VLOOKUP($B40,'Race 1'!$A$5:$I$31,9,FALSE))</f>
        <v>DNC</v>
      </c>
      <c r="F40" s="53">
        <f>IF(AND(E40&lt;50,E40&gt;0),400/(E40+3),IF(E40="DNF",400/(E$71+4),0))</f>
        <v>0</v>
      </c>
      <c r="G40" s="54" t="str">
        <f>IF(ISNA(VLOOKUP($B40,'Race 2'!$A$5:$I$32,9,FALSE)),"DNC",VLOOKUP($B40,'Race 2'!$A$5:$I$32,9,FALSE))</f>
        <v>DNC</v>
      </c>
      <c r="H40" s="53">
        <f>IF(AND(G40&lt;50,G40&gt;0),400/(G40+3),IF(G40="DNF",400/(G$71+4),0))</f>
        <v>0</v>
      </c>
      <c r="I40" s="54" t="str">
        <f>IF(ISNA(VLOOKUP($B40,'Race 3'!$A$5:$I$35,9,FALSE)),"DNC",VLOOKUP($B40,'Race 3'!$A$5:$I$35,9,FALSE))</f>
        <v>DNC</v>
      </c>
      <c r="J40" s="53">
        <f>IF(AND(I40&lt;50,I40&gt;0),400/(I40+3),IF(I40="DNF",400/(I$71+4),0))</f>
        <v>0</v>
      </c>
      <c r="K40" s="54" t="str">
        <f>IF(ISNA(VLOOKUP($B40,'Race 4'!$A$5:$I$23,9,FALSE)),"DNC",VLOOKUP($B40,'Race 4'!$A$5:$I$23,9,FALSE))</f>
        <v>DNC</v>
      </c>
      <c r="L40" s="53">
        <f>IF(AND(K40&lt;50,K40&gt;0),400/(K40+3),IF(K40="DNF",400/(K$71+4),0))</f>
        <v>0</v>
      </c>
      <c r="M40" s="54" t="str">
        <f>IF(ISNA(VLOOKUP($B40,'Race 5'!$A$5:$I$33,9,FALSE)),"DNC",VLOOKUP($B40,'Race 5'!$A$5:$I$33,9,FALSE))</f>
        <v>DNC</v>
      </c>
      <c r="N40" s="53">
        <f>IF(AND(M40&lt;50,M40&gt;0),400/(M40+3),IF(M40="DNF",400/(M$71+4),0))</f>
        <v>0</v>
      </c>
      <c r="O40" s="54" t="str">
        <f>IF(ISNA(VLOOKUP($B40,'Race 6'!$A$5:$I$25,9,FALSE)),"DNC",VLOOKUP($B40,'Race 6'!$A$5:$I$25,9,FALSE))</f>
        <v>DNC</v>
      </c>
      <c r="P40" s="53">
        <f>IF(AND(O40&lt;50,O40&gt;0),400/(O40+3),IF(O40="DNF",400/(O$71+4),0))</f>
        <v>0</v>
      </c>
      <c r="Q40" s="54" t="str">
        <f>IF(ISNA(VLOOKUP($B40,'Race 7'!$A$5:$I$29,9,FALSE)),"DNC",VLOOKUP($B40,'Race 7'!$A$5:$I$29,9,FALSE))</f>
        <v>DNC</v>
      </c>
      <c r="R40" s="53">
        <f>IF(AND(Q40&lt;50,Q40&gt;0),400/(Q40+3),IF(Q40="DNF",400/(Q$71+4),0))</f>
        <v>0</v>
      </c>
      <c r="S40" s="54" t="str">
        <f>IF(ISNA(VLOOKUP($B40,'Race 8'!$A$5:$I$24,9,FALSE)),"DNC",VLOOKUP($B40,'Race 8'!$A$5:$I$24,9,FALSE))</f>
        <v>DNC</v>
      </c>
      <c r="T40" s="53">
        <f>IF(AND(S40&lt;50,S40&gt;0),400/(S40+3),IF(S40="DNF",400/(S$71+4),0))</f>
        <v>0</v>
      </c>
      <c r="U40" s="54" t="str">
        <f>IF(ISNA(VLOOKUP($B40,'Race 9'!$A$5:$I$35,9,FALSE)),"DNC",VLOOKUP($B40,'Race 9'!$A$5:$I$35,9,FALSE))</f>
        <v>DNC</v>
      </c>
      <c r="V40" s="53">
        <f>IF(AND(U40&lt;50,U40&gt;0),400/(U40+3),IF(U40="DNF",400/(U$71+4),0))</f>
        <v>0</v>
      </c>
      <c r="W40" s="54" t="str">
        <f>IF(ISNA(VLOOKUP($B40,'Race 10'!$A$5:$I$35,9,FALSE)),"DNC",VLOOKUP($B40,'Race 10'!$A$5:$I$35,9,FALSE))</f>
        <v>DNC</v>
      </c>
      <c r="X40" s="53">
        <f>IF(AND(W40&lt;50,W40&gt;0),400/(W40+3),IF(W40="DNF",400/(W$71+4),0))</f>
        <v>0</v>
      </c>
      <c r="Y40" s="55">
        <f t="shared" si="12"/>
        <v>0</v>
      </c>
      <c r="Z40" s="56">
        <f t="shared" si="13"/>
        <v>0</v>
      </c>
      <c r="AA40" s="57">
        <f>RANK(Z40,$Z$4:$Z$69,0)</f>
        <v>24</v>
      </c>
      <c r="AB40" s="37">
        <f t="shared" si="0"/>
        <v>0</v>
      </c>
      <c r="AC40" s="37">
        <f t="shared" si="19"/>
        <v>0</v>
      </c>
      <c r="AD40" s="37">
        <f t="shared" si="20"/>
        <v>0</v>
      </c>
      <c r="AE40" s="37">
        <f t="shared" si="21"/>
        <v>0</v>
      </c>
      <c r="AF40" s="37">
        <f t="shared" si="22"/>
        <v>0</v>
      </c>
      <c r="AG40" s="37">
        <f t="shared" si="23"/>
        <v>0</v>
      </c>
      <c r="AH40" s="37">
        <f t="shared" si="24"/>
        <v>0</v>
      </c>
      <c r="AI40" s="37">
        <f t="shared" si="25"/>
        <v>0</v>
      </c>
      <c r="AJ40" s="37">
        <f t="shared" si="26"/>
        <v>0</v>
      </c>
      <c r="AK40" s="37">
        <f t="shared" si="27"/>
        <v>0</v>
      </c>
      <c r="AL40" s="37">
        <f t="shared" si="28"/>
        <v>0</v>
      </c>
    </row>
    <row r="41" spans="1:38" customFormat="1" hidden="1" x14ac:dyDescent="0.2">
      <c r="A41">
        <f t="shared" si="11"/>
        <v>0</v>
      </c>
      <c r="B41" s="51">
        <v>194</v>
      </c>
      <c r="C41" s="58" t="str">
        <f>VLOOKUP($B41,[1]Sheet1!$A$3:$D$92,2,FALSE)</f>
        <v>Karyn</v>
      </c>
      <c r="D41" s="59" t="str">
        <f>VLOOKUP($B41,[1]Sheet1!$A$3:$D$92,3,FALSE)</f>
        <v>Andrew</v>
      </c>
      <c r="E41" s="52" t="str">
        <f>IF(ISNA(VLOOKUP($B41,'Race 1'!$A$5:$I$31,9,FALSE)),"DNC",VLOOKUP($B41,'Race 1'!$A$5:$I$31,9,FALSE))</f>
        <v>DNC</v>
      </c>
      <c r="F41" s="53">
        <f>IF(AND(E41&lt;50,E41&gt;0),400/(E41+3),IF(E41="DNF",400/(E$71+4),0))</f>
        <v>0</v>
      </c>
      <c r="G41" s="54" t="str">
        <f>IF(ISNA(VLOOKUP($B41,'Race 2'!$A$5:$I$32,9,FALSE)),"DNC",VLOOKUP($B41,'Race 2'!$A$5:$I$32,9,FALSE))</f>
        <v>DNC</v>
      </c>
      <c r="H41" s="53">
        <f>IF(AND(G41&lt;50,G41&gt;0),400/(G41+3),IF(G41="DNF",400/(G$71+4),0))</f>
        <v>0</v>
      </c>
      <c r="I41" s="54" t="str">
        <f>IF(ISNA(VLOOKUP($B41,'Race 3'!$A$5:$I$35,9,FALSE)),"DNC",VLOOKUP($B41,'Race 3'!$A$5:$I$35,9,FALSE))</f>
        <v>DNC</v>
      </c>
      <c r="J41" s="53">
        <f>IF(AND(I41&lt;50,I41&gt;0),400/(I41+3),IF(I41="DNF",400/(I$71+4),0))</f>
        <v>0</v>
      </c>
      <c r="K41" s="54" t="str">
        <f>IF(ISNA(VLOOKUP($B41,'Race 4'!$A$5:$I$23,9,FALSE)),"DNC",VLOOKUP($B41,'Race 4'!$A$5:$I$23,9,FALSE))</f>
        <v>DNC</v>
      </c>
      <c r="L41" s="53">
        <f>IF(AND(K41&lt;50,K41&gt;0),400/(K41+3),IF(K41="DNF",400/(K$71+4),0))</f>
        <v>0</v>
      </c>
      <c r="M41" s="54" t="str">
        <f>IF(ISNA(VLOOKUP($B41,'Race 5'!$A$5:$I$33,9,FALSE)),"DNC",VLOOKUP($B41,'Race 5'!$A$5:$I$33,9,FALSE))</f>
        <v>DNC</v>
      </c>
      <c r="N41" s="53">
        <f>IF(AND(M41&lt;50,M41&gt;0),400/(M41+3),IF(M41="DNF",400/(M$71+4),0))</f>
        <v>0</v>
      </c>
      <c r="O41" s="54" t="str">
        <f>IF(ISNA(VLOOKUP($B41,'Race 6'!$A$5:$I$25,9,FALSE)),"DNC",VLOOKUP($B41,'Race 6'!$A$5:$I$25,9,FALSE))</f>
        <v>DNC</v>
      </c>
      <c r="P41" s="53">
        <f>IF(AND(O41&lt;50,O41&gt;0),400/(O41+3),IF(O41="DNF",400/(O$71+4),0))</f>
        <v>0</v>
      </c>
      <c r="Q41" s="54" t="str">
        <f>IF(ISNA(VLOOKUP($B41,'Race 7'!$A$5:$I$29,9,FALSE)),"DNC",VLOOKUP($B41,'Race 7'!$A$5:$I$29,9,FALSE))</f>
        <v>DNC</v>
      </c>
      <c r="R41" s="53">
        <f>IF(AND(Q41&lt;50,Q41&gt;0),400/(Q41+3),IF(Q41="DNF",400/(Q$71+4),0))</f>
        <v>0</v>
      </c>
      <c r="S41" s="54" t="str">
        <f>IF(ISNA(VLOOKUP($B41,'Race 8'!$A$5:$I$24,9,FALSE)),"DNC",VLOOKUP($B41,'Race 8'!$A$5:$I$24,9,FALSE))</f>
        <v>DNC</v>
      </c>
      <c r="T41" s="53">
        <f>IF(AND(S41&lt;50,S41&gt;0),400/(S41+3),IF(S41="DNF",400/(S$71+4),0))</f>
        <v>0</v>
      </c>
      <c r="U41" s="54" t="str">
        <f>IF(ISNA(VLOOKUP($B41,'Race 9'!$A$5:$I$35,9,FALSE)),"DNC",VLOOKUP($B41,'Race 9'!$A$5:$I$35,9,FALSE))</f>
        <v>DNC</v>
      </c>
      <c r="V41" s="53">
        <f>IF(AND(U41&lt;50,U41&gt;0),400/(U41+3),IF(U41="DNF",400/(U$71+4),0))</f>
        <v>0</v>
      </c>
      <c r="W41" s="54" t="str">
        <f>IF(ISNA(VLOOKUP($B41,'Race 10'!$A$5:$I$35,9,FALSE)),"DNC",VLOOKUP($B41,'Race 10'!$A$5:$I$35,9,FALSE))</f>
        <v>DNC</v>
      </c>
      <c r="X41" s="53">
        <f>IF(AND(W41&lt;50,W41&gt;0),400/(W41+3),IF(W41="DNF",400/(W$71+4),0))</f>
        <v>0</v>
      </c>
      <c r="Y41" s="55">
        <f t="shared" si="12"/>
        <v>0</v>
      </c>
      <c r="Z41" s="56">
        <f t="shared" si="13"/>
        <v>0</v>
      </c>
      <c r="AA41" s="57">
        <f>RANK(Z41,$Z$4:$Z$69,0)</f>
        <v>24</v>
      </c>
      <c r="AB41" s="37">
        <f t="shared" si="0"/>
        <v>0</v>
      </c>
      <c r="AC41" s="37">
        <f t="shared" si="19"/>
        <v>0</v>
      </c>
      <c r="AD41" s="37">
        <f t="shared" si="20"/>
        <v>0</v>
      </c>
      <c r="AE41" s="37">
        <f t="shared" si="21"/>
        <v>0</v>
      </c>
      <c r="AF41" s="37">
        <f t="shared" si="22"/>
        <v>0</v>
      </c>
      <c r="AG41" s="37">
        <f t="shared" si="23"/>
        <v>0</v>
      </c>
      <c r="AH41" s="37">
        <f t="shared" si="24"/>
        <v>0</v>
      </c>
      <c r="AI41" s="37">
        <f t="shared" si="25"/>
        <v>0</v>
      </c>
      <c r="AJ41" s="37">
        <f t="shared" si="26"/>
        <v>0</v>
      </c>
      <c r="AK41" s="37">
        <f t="shared" si="27"/>
        <v>0</v>
      </c>
      <c r="AL41" s="37">
        <f t="shared" si="28"/>
        <v>0</v>
      </c>
    </row>
    <row r="42" spans="1:38" hidden="1" x14ac:dyDescent="0.2">
      <c r="A42">
        <f t="shared" si="11"/>
        <v>0</v>
      </c>
      <c r="B42" s="51">
        <v>209</v>
      </c>
      <c r="C42" s="58" t="str">
        <f>VLOOKUP($B42,[1]Sheet1!$A$3:$D$92,2,FALSE)</f>
        <v>Born Free</v>
      </c>
      <c r="D42" s="59" t="str">
        <f>VLOOKUP($B42,[1]Sheet1!$A$3:$D$92,3,FALSE)</f>
        <v>J Quealy</v>
      </c>
      <c r="E42" s="52" t="str">
        <f>IF(ISNA(VLOOKUP($B42,'Race 1'!$A$5:$I$31,9,FALSE)),"DNC",VLOOKUP($B42,'Race 1'!$A$5:$I$31,9,FALSE))</f>
        <v>DNC</v>
      </c>
      <c r="F42" s="53">
        <f>IF(AND(E42&lt;50,E42&gt;0),400/(E42+3),IF(E42="DNF",400/(E$71+4),0))</f>
        <v>0</v>
      </c>
      <c r="G42" s="54" t="str">
        <f>IF(ISNA(VLOOKUP($B42,'Race 2'!$A$5:$I$32,9,FALSE)),"DNC",VLOOKUP($B42,'Race 2'!$A$5:$I$32,9,FALSE))</f>
        <v>DNC</v>
      </c>
      <c r="H42" s="53">
        <f>IF(AND(G42&lt;50,G42&gt;0),400/(G42+3),IF(G42="DNF",400/(G$71+4),0))</f>
        <v>0</v>
      </c>
      <c r="I42" s="54" t="str">
        <f>IF(ISNA(VLOOKUP($B42,'Race 3'!$A$5:$I$35,9,FALSE)),"DNC",VLOOKUP($B42,'Race 3'!$A$5:$I$35,9,FALSE))</f>
        <v>DNC</v>
      </c>
      <c r="J42" s="53">
        <f>IF(AND(I42&lt;50,I42&gt;0),400/(I42+3),IF(I42="DNF",400/(I$71+4),0))</f>
        <v>0</v>
      </c>
      <c r="K42" s="54" t="str">
        <f>IF(ISNA(VLOOKUP($B42,'Race 4'!$A$5:$I$23,9,FALSE)),"DNC",VLOOKUP($B42,'Race 4'!$A$5:$I$23,9,FALSE))</f>
        <v>DNC</v>
      </c>
      <c r="L42" s="53">
        <f>IF(AND(K42&lt;50,K42&gt;0),400/(K42+3),IF(K42="DNF",400/(K$71+4),0))</f>
        <v>0</v>
      </c>
      <c r="M42" s="54" t="str">
        <f>IF(ISNA(VLOOKUP($B42,'Race 5'!$A$5:$I$33,9,FALSE)),"DNC",VLOOKUP($B42,'Race 5'!$A$5:$I$33,9,FALSE))</f>
        <v>DNC</v>
      </c>
      <c r="N42" s="53">
        <f>IF(AND(M42&lt;50,M42&gt;0),400/(M42+3),IF(M42="DNF",400/(M$71+4),0))</f>
        <v>0</v>
      </c>
      <c r="O42" s="54" t="str">
        <f>IF(ISNA(VLOOKUP($B42,'Race 6'!$A$5:$I$25,9,FALSE)),"DNC",VLOOKUP($B42,'Race 6'!$A$5:$I$25,9,FALSE))</f>
        <v>DNC</v>
      </c>
      <c r="P42" s="53">
        <f>IF(AND(O42&lt;50,O42&gt;0),400/(O42+3),IF(O42="DNF",400/(O$71+4),0))</f>
        <v>0</v>
      </c>
      <c r="Q42" s="54" t="str">
        <f>IF(ISNA(VLOOKUP($B42,'Race 7'!$A$5:$I$29,9,FALSE)),"DNC",VLOOKUP($B42,'Race 7'!$A$5:$I$29,9,FALSE))</f>
        <v>DNC</v>
      </c>
      <c r="R42" s="53">
        <f>IF(AND(Q42&lt;50,Q42&gt;0),400/(Q42+3),IF(Q42="DNF",400/(Q$71+4),0))</f>
        <v>0</v>
      </c>
      <c r="S42" s="54" t="str">
        <f>IF(ISNA(VLOOKUP($B42,'Race 8'!$A$5:$I$24,9,FALSE)),"DNC",VLOOKUP($B42,'Race 8'!$A$5:$I$24,9,FALSE))</f>
        <v>DNC</v>
      </c>
      <c r="T42" s="53">
        <f>IF(AND(S42&lt;50,S42&gt;0),400/(S42+3),IF(S42="DNF",400/(S$71+4),0))</f>
        <v>0</v>
      </c>
      <c r="U42" s="54" t="str">
        <f>IF(ISNA(VLOOKUP($B42,'Race 9'!$A$5:$I$35,9,FALSE)),"DNC",VLOOKUP($B42,'Race 9'!$A$5:$I$35,9,FALSE))</f>
        <v>DNC</v>
      </c>
      <c r="V42" s="53">
        <f>IF(AND(U42&lt;50,U42&gt;0),400/(U42+3),IF(U42="DNF",400/(U$71+4),0))</f>
        <v>0</v>
      </c>
      <c r="W42" s="54" t="str">
        <f>IF(ISNA(VLOOKUP($B42,'Race 10'!$A$5:$I$35,9,FALSE)),"DNC",VLOOKUP($B42,'Race 10'!$A$5:$I$35,9,FALSE))</f>
        <v>DNC</v>
      </c>
      <c r="X42" s="53">
        <f>IF(AND(W42&lt;50,W42&gt;0),400/(W42+3),IF(W42="DNF",400/(W$71+4),0))</f>
        <v>0</v>
      </c>
      <c r="Y42" s="55">
        <f t="shared" si="12"/>
        <v>0</v>
      </c>
      <c r="Z42" s="56">
        <f t="shared" si="13"/>
        <v>0</v>
      </c>
      <c r="AA42" s="57">
        <f>RANK(Z42,$Z$4:$Z$69,0)</f>
        <v>24</v>
      </c>
      <c r="AB42" s="37">
        <f t="shared" si="0"/>
        <v>0</v>
      </c>
      <c r="AC42" s="37">
        <f t="shared" si="19"/>
        <v>0</v>
      </c>
      <c r="AD42" s="37">
        <f t="shared" si="20"/>
        <v>0</v>
      </c>
      <c r="AE42" s="37">
        <f t="shared" si="21"/>
        <v>0</v>
      </c>
      <c r="AF42" s="37">
        <f t="shared" si="22"/>
        <v>0</v>
      </c>
      <c r="AG42" s="37">
        <f t="shared" si="23"/>
        <v>0</v>
      </c>
      <c r="AH42" s="37">
        <f t="shared" si="24"/>
        <v>0</v>
      </c>
      <c r="AI42" s="37">
        <f t="shared" si="25"/>
        <v>0</v>
      </c>
      <c r="AJ42" s="37">
        <f t="shared" si="26"/>
        <v>0</v>
      </c>
      <c r="AK42" s="37">
        <f t="shared" si="27"/>
        <v>0</v>
      </c>
      <c r="AL42" s="37">
        <f t="shared" si="28"/>
        <v>0</v>
      </c>
    </row>
    <row r="43" spans="1:38" customFormat="1" hidden="1" x14ac:dyDescent="0.2">
      <c r="A43">
        <f t="shared" si="11"/>
        <v>0</v>
      </c>
      <c r="B43" s="51">
        <v>216</v>
      </c>
      <c r="C43" s="58" t="str">
        <f>VLOOKUP($B43,[1]Sheet1!$A$3:$D$94,2,FALSE)</f>
        <v>Phantom</v>
      </c>
      <c r="D43" s="59" t="str">
        <f>VLOOKUP($B43,[1]Sheet1!$A$3:$D$94,3,FALSE)</f>
        <v>J Doidge</v>
      </c>
      <c r="E43" s="52" t="str">
        <f>IF(ISNA(VLOOKUP($B43,'Race 1'!$A$5:$I$31,9,FALSE)),"DNC",VLOOKUP($B43,'Race 1'!$A$5:$I$31,9,FALSE))</f>
        <v>DNC</v>
      </c>
      <c r="F43" s="53">
        <f>IF(AND(E43&lt;50,E43&gt;0),400/(E43+3),IF(E43="DNF",400/(E$71+4),0))</f>
        <v>0</v>
      </c>
      <c r="G43" s="54" t="str">
        <f>IF(ISNA(VLOOKUP($B43,'Race 2'!$A$5:$I$32,9,FALSE)),"DNC",VLOOKUP($B43,'Race 2'!$A$5:$I$32,9,FALSE))</f>
        <v>DNC</v>
      </c>
      <c r="H43" s="53">
        <f>IF(AND(G43&lt;50,G43&gt;0),400/(G43+3),IF(G43="DNF",400/(G$71+4),0))</f>
        <v>0</v>
      </c>
      <c r="I43" s="54" t="str">
        <f>IF(ISNA(VLOOKUP($B43,'Race 3'!$A$5:$I$35,9,FALSE)),"DNC",VLOOKUP($B43,'Race 3'!$A$5:$I$35,9,FALSE))</f>
        <v>DNC</v>
      </c>
      <c r="J43" s="53">
        <f>IF(AND(I43&lt;50,I43&gt;0),400/(I43+3),IF(I43="DNF",400/(I$71+4),0))</f>
        <v>0</v>
      </c>
      <c r="K43" s="54" t="str">
        <f>IF(ISNA(VLOOKUP($B43,'Race 4'!$A$5:$I$23,9,FALSE)),"DNC",VLOOKUP($B43,'Race 4'!$A$5:$I$23,9,FALSE))</f>
        <v>DNC</v>
      </c>
      <c r="L43" s="53">
        <f>IF(AND(K43&lt;50,K43&gt;0),400/(K43+3),IF(K43="DNF",400/(K$71+4),0))</f>
        <v>0</v>
      </c>
      <c r="M43" s="54" t="str">
        <f>IF(ISNA(VLOOKUP($B43,'Race 5'!$A$5:$I$33,9,FALSE)),"DNC",VLOOKUP($B43,'Race 5'!$A$5:$I$33,9,FALSE))</f>
        <v>DNC</v>
      </c>
      <c r="N43" s="53">
        <f>IF(AND(M43&lt;50,M43&gt;0),400/(M43+3),IF(M43="DNF",400/(M$71+4),0))</f>
        <v>0</v>
      </c>
      <c r="O43" s="54" t="str">
        <f>IF(ISNA(VLOOKUP($B43,'Race 6'!$A$5:$I$25,9,FALSE)),"DNC",VLOOKUP($B43,'Race 6'!$A$5:$I$25,9,FALSE))</f>
        <v>DNC</v>
      </c>
      <c r="P43" s="53">
        <f>IF(AND(O43&lt;50,O43&gt;0),400/(O43+3),IF(O43="DNF",400/(O$71+4),0))</f>
        <v>0</v>
      </c>
      <c r="Q43" s="54" t="str">
        <f>IF(ISNA(VLOOKUP($B43,'Race 7'!$A$5:$I$29,9,FALSE)),"DNC",VLOOKUP($B43,'Race 7'!$A$5:$I$29,9,FALSE))</f>
        <v>DNC</v>
      </c>
      <c r="R43" s="53">
        <f>IF(AND(Q43&lt;50,Q43&gt;0),400/(Q43+3),IF(Q43="DNF",400/(Q$71+4),0))</f>
        <v>0</v>
      </c>
      <c r="S43" s="54" t="str">
        <f>IF(ISNA(VLOOKUP($B43,'Race 8'!$A$5:$I$24,9,FALSE)),"DNC",VLOOKUP($B43,'Race 8'!$A$5:$I$24,9,FALSE))</f>
        <v>DNC</v>
      </c>
      <c r="T43" s="53">
        <f>IF(AND(S43&lt;50,S43&gt;0),400/(S43+3),IF(S43="DNF",400/(S$71+4),0))</f>
        <v>0</v>
      </c>
      <c r="U43" s="54" t="str">
        <f>IF(ISNA(VLOOKUP($B43,'Race 9'!$A$5:$I$35,9,FALSE)),"DNC",VLOOKUP($B43,'Race 9'!$A$5:$I$35,9,FALSE))</f>
        <v>DNC</v>
      </c>
      <c r="V43" s="53">
        <f>IF(AND(U43&lt;50,U43&gt;0),400/(U43+3),IF(U43="DNF",400/(U$71+4),0))</f>
        <v>0</v>
      </c>
      <c r="W43" s="54" t="str">
        <f>IF(ISNA(VLOOKUP($B43,'Race 10'!$A$5:$I$35,9,FALSE)),"DNC",VLOOKUP($B43,'Race 10'!$A$5:$I$35,9,FALSE))</f>
        <v>DNC</v>
      </c>
      <c r="X43" s="53">
        <f>IF(AND(W43&lt;50,W43&gt;0),400/(W43+3),IF(W43="DNF",400/(W$71+4),0))</f>
        <v>0</v>
      </c>
      <c r="Y43" s="55">
        <f t="shared" si="12"/>
        <v>0</v>
      </c>
      <c r="Z43" s="56">
        <f t="shared" si="13"/>
        <v>0</v>
      </c>
      <c r="AA43" s="57">
        <f>RANK(Z43,$Z$4:$Z$69,0)</f>
        <v>24</v>
      </c>
      <c r="AB43" s="37">
        <f t="shared" si="0"/>
        <v>0</v>
      </c>
      <c r="AC43" s="37">
        <f t="shared" si="19"/>
        <v>0</v>
      </c>
      <c r="AD43" s="37">
        <f t="shared" si="20"/>
        <v>0</v>
      </c>
      <c r="AE43" s="37">
        <f t="shared" si="21"/>
        <v>0</v>
      </c>
      <c r="AF43" s="37">
        <f t="shared" si="22"/>
        <v>0</v>
      </c>
      <c r="AG43" s="37">
        <f t="shared" si="23"/>
        <v>0</v>
      </c>
      <c r="AH43" s="37">
        <f t="shared" si="24"/>
        <v>0</v>
      </c>
      <c r="AI43" s="37">
        <f t="shared" si="25"/>
        <v>0</v>
      </c>
      <c r="AJ43" s="37">
        <f t="shared" si="26"/>
        <v>0</v>
      </c>
      <c r="AK43" s="37">
        <f t="shared" si="27"/>
        <v>0</v>
      </c>
      <c r="AL43" s="37">
        <f t="shared" si="28"/>
        <v>0</v>
      </c>
    </row>
    <row r="44" spans="1:38" hidden="1" x14ac:dyDescent="0.2">
      <c r="A44">
        <f t="shared" si="11"/>
        <v>0</v>
      </c>
      <c r="B44" s="51">
        <v>217</v>
      </c>
      <c r="C44" s="58" t="str">
        <f>VLOOKUP($B44,[1]Sheet1!$A$3:$D$92,2,FALSE)</f>
        <v>Zoom</v>
      </c>
      <c r="D44" s="59">
        <f>VLOOKUP($B44,[1]Sheet1!$A$3:$D$92,3,FALSE)</f>
        <v>0</v>
      </c>
      <c r="E44" s="52" t="str">
        <f>IF(ISNA(VLOOKUP($B44,'Race 1'!$A$5:$I$31,9,FALSE)),"DNC",VLOOKUP($B44,'Race 1'!$A$5:$I$31,9,FALSE))</f>
        <v>DNC</v>
      </c>
      <c r="F44" s="53">
        <f>IF(AND(E44&lt;50,E44&gt;0),400/(E44+3),IF(E44="DNF",400/(E$71+4),0))</f>
        <v>0</v>
      </c>
      <c r="G44" s="54" t="str">
        <f>IF(ISNA(VLOOKUP($B44,'Race 2'!$A$5:$I$32,9,FALSE)),"DNC",VLOOKUP($B44,'Race 2'!$A$5:$I$32,9,FALSE))</f>
        <v>DNC</v>
      </c>
      <c r="H44" s="53">
        <f>IF(AND(G44&lt;50,G44&gt;0),400/(G44+3),IF(G44="DNF",400/(G$71+4),0))</f>
        <v>0</v>
      </c>
      <c r="I44" s="54" t="str">
        <f>IF(ISNA(VLOOKUP($B44,'Race 3'!$A$5:$I$35,9,FALSE)),"DNC",VLOOKUP($B44,'Race 3'!$A$5:$I$35,9,FALSE))</f>
        <v>DNC</v>
      </c>
      <c r="J44" s="53">
        <f>IF(AND(I44&lt;50,I44&gt;0),400/(I44+3),IF(I44="DNF",400/(I$71+4),0))</f>
        <v>0</v>
      </c>
      <c r="K44" s="54" t="str">
        <f>IF(ISNA(VLOOKUP($B44,'Race 4'!$A$5:$I$23,9,FALSE)),"DNC",VLOOKUP($B44,'Race 4'!$A$5:$I$23,9,FALSE))</f>
        <v>DNC</v>
      </c>
      <c r="L44" s="53">
        <f>IF(AND(K44&lt;50,K44&gt;0),400/(K44+3),IF(K44="DNF",400/(K$71+4),0))</f>
        <v>0</v>
      </c>
      <c r="M44" s="54" t="str">
        <f>IF(ISNA(VLOOKUP($B44,'Race 5'!$A$5:$I$33,9,FALSE)),"DNC",VLOOKUP($B44,'Race 5'!$A$5:$I$33,9,FALSE))</f>
        <v>DNC</v>
      </c>
      <c r="N44" s="53">
        <f>IF(AND(M44&lt;50,M44&gt;0),400/(M44+3),IF(M44="DNF",400/(M$71+4),0))</f>
        <v>0</v>
      </c>
      <c r="O44" s="54" t="str">
        <f>IF(ISNA(VLOOKUP($B44,'Race 6'!$A$5:$I$25,9,FALSE)),"DNC",VLOOKUP($B44,'Race 6'!$A$5:$I$25,9,FALSE))</f>
        <v>DNC</v>
      </c>
      <c r="P44" s="53">
        <f>IF(AND(O44&lt;50,O44&gt;0),400/(O44+3),IF(O44="DNF",400/(O$71+4),0))</f>
        <v>0</v>
      </c>
      <c r="Q44" s="54" t="str">
        <f>IF(ISNA(VLOOKUP($B44,'Race 7'!$A$5:$I$29,9,FALSE)),"DNC",VLOOKUP($B44,'Race 7'!$A$5:$I$29,9,FALSE))</f>
        <v>DNC</v>
      </c>
      <c r="R44" s="53">
        <f>IF(AND(Q44&lt;50,Q44&gt;0),400/(Q44+3),IF(Q44="DNF",400/(Q$71+4),0))</f>
        <v>0</v>
      </c>
      <c r="S44" s="54" t="str">
        <f>IF(ISNA(VLOOKUP($B44,'Race 8'!$A$5:$I$24,9,FALSE)),"DNC",VLOOKUP($B44,'Race 8'!$A$5:$I$24,9,FALSE))</f>
        <v>DNC</v>
      </c>
      <c r="T44" s="53">
        <f>IF(AND(S44&lt;50,S44&gt;0),400/(S44+3),IF(S44="DNF",400/(S$71+4),0))</f>
        <v>0</v>
      </c>
      <c r="U44" s="54" t="str">
        <f>IF(ISNA(VLOOKUP($B44,'Race 9'!$A$5:$I$35,9,FALSE)),"DNC",VLOOKUP($B44,'Race 9'!$A$5:$I$35,9,FALSE))</f>
        <v>DNC</v>
      </c>
      <c r="V44" s="53">
        <f>IF(AND(U44&lt;50,U44&gt;0),400/(U44+3),IF(U44="DNF",400/(U$71+4),0))</f>
        <v>0</v>
      </c>
      <c r="W44" s="54" t="str">
        <f>IF(ISNA(VLOOKUP($B44,'Race 10'!$A$5:$I$35,9,FALSE)),"DNC",VLOOKUP($B44,'Race 10'!$A$5:$I$35,9,FALSE))</f>
        <v>DNC</v>
      </c>
      <c r="X44" s="53">
        <f>IF(AND(W44&lt;50,W44&gt;0),400/(W44+3),IF(W44="DNF",400/(W$71+4),0))</f>
        <v>0</v>
      </c>
      <c r="Y44" s="55">
        <f t="shared" si="12"/>
        <v>0</v>
      </c>
      <c r="Z44" s="56">
        <f t="shared" si="13"/>
        <v>0</v>
      </c>
      <c r="AA44" s="57">
        <f>RANK(Z44,$Z$4:$Z$69,0)</f>
        <v>24</v>
      </c>
      <c r="AB44" s="37">
        <f t="shared" si="0"/>
        <v>0</v>
      </c>
      <c r="AC44" s="37">
        <f t="shared" si="19"/>
        <v>0</v>
      </c>
      <c r="AD44" s="37">
        <f t="shared" si="20"/>
        <v>0</v>
      </c>
      <c r="AE44" s="37">
        <f t="shared" si="21"/>
        <v>0</v>
      </c>
      <c r="AF44" s="37">
        <f t="shared" si="22"/>
        <v>0</v>
      </c>
      <c r="AG44" s="37">
        <f t="shared" si="23"/>
        <v>0</v>
      </c>
      <c r="AH44" s="37">
        <f t="shared" si="24"/>
        <v>0</v>
      </c>
      <c r="AI44" s="37">
        <f t="shared" si="25"/>
        <v>0</v>
      </c>
      <c r="AJ44" s="37">
        <f t="shared" si="26"/>
        <v>0</v>
      </c>
      <c r="AK44" s="37">
        <f t="shared" si="27"/>
        <v>0</v>
      </c>
      <c r="AL44" s="37">
        <f t="shared" si="28"/>
        <v>0</v>
      </c>
    </row>
    <row r="45" spans="1:38" customFormat="1" hidden="1" x14ac:dyDescent="0.2">
      <c r="A45">
        <f t="shared" si="11"/>
        <v>0</v>
      </c>
      <c r="B45" s="51">
        <v>238</v>
      </c>
      <c r="C45" s="58" t="str">
        <f>VLOOKUP($B45,[1]Sheet1!$A$3:$D$92,2,FALSE)</f>
        <v>Pooh Stick</v>
      </c>
      <c r="D45" s="59" t="str">
        <f>VLOOKUP($B45,[1]Sheet1!$A$3:$D$92,3,FALSE)</f>
        <v>J Park</v>
      </c>
      <c r="E45" s="52" t="str">
        <f>IF(ISNA(VLOOKUP($B45,'Race 1'!$A$5:$I$31,9,FALSE)),"DNC",VLOOKUP($B45,'Race 1'!$A$5:$I$31,9,FALSE))</f>
        <v>DNC</v>
      </c>
      <c r="F45" s="53">
        <f>IF(AND(E45&lt;50,E45&gt;0),400/(E45+3),IF(E45="DNF",400/(E$71+4),0))</f>
        <v>0</v>
      </c>
      <c r="G45" s="54" t="str">
        <f>IF(ISNA(VLOOKUP($B45,'Race 2'!$A$5:$I$32,9,FALSE)),"DNC",VLOOKUP($B45,'Race 2'!$A$5:$I$32,9,FALSE))</f>
        <v>DNC</v>
      </c>
      <c r="H45" s="53">
        <f>IF(AND(G45&lt;50,G45&gt;0),400/(G45+3),IF(G45="DNF",400/(G$71+4),0))</f>
        <v>0</v>
      </c>
      <c r="I45" s="54" t="str">
        <f>IF(ISNA(VLOOKUP($B45,'Race 3'!$A$5:$I$35,9,FALSE)),"DNC",VLOOKUP($B45,'Race 3'!$A$5:$I$35,9,FALSE))</f>
        <v>DNC</v>
      </c>
      <c r="J45" s="53">
        <f>IF(AND(I45&lt;50,I45&gt;0),400/(I45+3),IF(I45="DNF",400/(I$71+4),0))</f>
        <v>0</v>
      </c>
      <c r="K45" s="54" t="str">
        <f>IF(ISNA(VLOOKUP($B45,'Race 4'!$A$5:$I$23,9,FALSE)),"DNC",VLOOKUP($B45,'Race 4'!$A$5:$I$23,9,FALSE))</f>
        <v>DNC</v>
      </c>
      <c r="L45" s="53">
        <f>IF(AND(K45&lt;50,K45&gt;0),400/(K45+3),IF(K45="DNF",400/(K$71+4),0))</f>
        <v>0</v>
      </c>
      <c r="M45" s="54" t="str">
        <f>IF(ISNA(VLOOKUP($B45,'Race 5'!$A$5:$I$33,9,FALSE)),"DNC",VLOOKUP($B45,'Race 5'!$A$5:$I$33,9,FALSE))</f>
        <v>DNC</v>
      </c>
      <c r="N45" s="53">
        <f>IF(AND(M45&lt;50,M45&gt;0),400/(M45+3),IF(M45="DNF",400/(M$71+4),0))</f>
        <v>0</v>
      </c>
      <c r="O45" s="54" t="str">
        <f>IF(ISNA(VLOOKUP($B45,'Race 6'!$A$5:$I$25,9,FALSE)),"DNC",VLOOKUP($B45,'Race 6'!$A$5:$I$25,9,FALSE))</f>
        <v>DNC</v>
      </c>
      <c r="P45" s="53">
        <f>IF(AND(O45&lt;50,O45&gt;0),400/(O45+3),IF(O45="DNF",400/(O$71+4),0))</f>
        <v>0</v>
      </c>
      <c r="Q45" s="54" t="str">
        <f>IF(ISNA(VLOOKUP($B45,'Race 7'!$A$5:$I$29,9,FALSE)),"DNC",VLOOKUP($B45,'Race 7'!$A$5:$I$29,9,FALSE))</f>
        <v>DNC</v>
      </c>
      <c r="R45" s="53">
        <f>IF(AND(Q45&lt;50,Q45&gt;0),400/(Q45+3),IF(Q45="DNF",400/(Q$71+4),0))</f>
        <v>0</v>
      </c>
      <c r="S45" s="54" t="str">
        <f>IF(ISNA(VLOOKUP($B45,'Race 8'!$A$5:$I$24,9,FALSE)),"DNC",VLOOKUP($B45,'Race 8'!$A$5:$I$24,9,FALSE))</f>
        <v>DNC</v>
      </c>
      <c r="T45" s="53">
        <f>IF(AND(S45&lt;50,S45&gt;0),400/(S45+3),IF(S45="DNF",400/(S$71+4),0))</f>
        <v>0</v>
      </c>
      <c r="U45" s="54" t="str">
        <f>IF(ISNA(VLOOKUP($B45,'Race 9'!$A$5:$I$35,9,FALSE)),"DNC",VLOOKUP($B45,'Race 9'!$A$5:$I$35,9,FALSE))</f>
        <v>DNC</v>
      </c>
      <c r="V45" s="53">
        <f>IF(AND(U45&lt;50,U45&gt;0),400/(U45+3),IF(U45="DNF",400/(U$71+4),0))</f>
        <v>0</v>
      </c>
      <c r="W45" s="54" t="str">
        <f>IF(ISNA(VLOOKUP($B45,'Race 10'!$A$5:$I$35,9,FALSE)),"DNC",VLOOKUP($B45,'Race 10'!$A$5:$I$35,9,FALSE))</f>
        <v>DNC</v>
      </c>
      <c r="X45" s="53">
        <f>IF(AND(W45&lt;50,W45&gt;0),400/(W45+3),IF(W45="DNF",400/(W$71+4),0))</f>
        <v>0</v>
      </c>
      <c r="Y45" s="55">
        <f t="shared" si="12"/>
        <v>0</v>
      </c>
      <c r="Z45" s="56">
        <f t="shared" si="13"/>
        <v>0</v>
      </c>
      <c r="AA45" s="57">
        <f>RANK(Z45,$Z$4:$Z$69,0)</f>
        <v>24</v>
      </c>
      <c r="AB45" s="37">
        <f t="shared" si="0"/>
        <v>0</v>
      </c>
      <c r="AC45" s="37">
        <f t="shared" si="19"/>
        <v>0</v>
      </c>
      <c r="AD45" s="37">
        <f t="shared" si="20"/>
        <v>0</v>
      </c>
      <c r="AE45" s="37">
        <f t="shared" si="21"/>
        <v>0</v>
      </c>
      <c r="AF45" s="37">
        <f t="shared" si="22"/>
        <v>0</v>
      </c>
      <c r="AG45" s="37">
        <f t="shared" si="23"/>
        <v>0</v>
      </c>
      <c r="AH45" s="37">
        <f t="shared" si="24"/>
        <v>0</v>
      </c>
      <c r="AI45" s="37">
        <f t="shared" si="25"/>
        <v>0</v>
      </c>
      <c r="AJ45" s="37">
        <f t="shared" si="26"/>
        <v>0</v>
      </c>
      <c r="AK45" s="37">
        <f t="shared" si="27"/>
        <v>0</v>
      </c>
      <c r="AL45" s="37">
        <f t="shared" si="28"/>
        <v>0</v>
      </c>
    </row>
    <row r="46" spans="1:38" x14ac:dyDescent="0.2">
      <c r="A46">
        <f t="shared" si="11"/>
        <v>1</v>
      </c>
      <c r="B46" s="51">
        <v>252</v>
      </c>
      <c r="C46" s="58" t="str">
        <f>VLOOKUP($B46,[1]Sheet1!$A$3:$D$92,2,FALSE)</f>
        <v>Twilight</v>
      </c>
      <c r="D46" s="59" t="str">
        <f>VLOOKUP($B46,[1]Sheet1!$A$3:$D$92,3,FALSE)</f>
        <v>T Kite</v>
      </c>
      <c r="E46" s="52">
        <f>IF(ISNA(VLOOKUP($B46,'Race 1'!$A$5:$I$31,9,FALSE)),"DNC",VLOOKUP($B46,'Race 1'!$A$5:$I$31,9,FALSE))</f>
        <v>7</v>
      </c>
      <c r="F46" s="53">
        <f>IF(AND(E46&lt;50,E46&gt;0),400/(E46+3),IF(E46="DNF",400/(E$71+4),0))</f>
        <v>40</v>
      </c>
      <c r="G46" s="54">
        <f>IF(ISNA(VLOOKUP($B46,'Race 2'!$A$5:$I$32,9,FALSE)),"DNC",VLOOKUP($B46,'Race 2'!$A$5:$I$32,9,FALSE))</f>
        <v>7</v>
      </c>
      <c r="H46" s="53">
        <f>IF(AND(G46&lt;50,G46&gt;0),400/(G46+3),IF(G46="DNF",400/(G$71+4),0))</f>
        <v>40</v>
      </c>
      <c r="I46" s="54">
        <f>IF(ISNA(VLOOKUP($B46,'Race 3'!$A$5:$I$35,9,FALSE)),"DNC",VLOOKUP($B46,'Race 3'!$A$5:$I$35,9,FALSE))</f>
        <v>11</v>
      </c>
      <c r="J46" s="53">
        <f>IF(AND(I46&lt;50,I46&gt;0),400/(I46+3),IF(I46="DNF",400/(I$71+4),0))</f>
        <v>28.571428571428573</v>
      </c>
      <c r="K46" s="54">
        <f>IF(ISNA(VLOOKUP($B46,'Race 4'!$A$5:$I$23,9,FALSE)),"DNC",VLOOKUP($B46,'Race 4'!$A$5:$I$23,9,FALSE))</f>
        <v>9</v>
      </c>
      <c r="L46" s="53">
        <f>IF(AND(K46&lt;50,K46&gt;0),400/(K46+3),IF(K46="DNF",400/(K$71+4),0))</f>
        <v>33.333333333333336</v>
      </c>
      <c r="M46" s="54" t="str">
        <f>IF(ISNA(VLOOKUP($B46,'Race 5'!$A$5:$I$33,9,FALSE)),"DNC",VLOOKUP($B46,'Race 5'!$A$5:$I$33,9,FALSE))</f>
        <v>DNC</v>
      </c>
      <c r="N46" s="53">
        <f>IF(AND(M46&lt;50,M46&gt;0),400/(M46+3),IF(M46="DNF",400/(M$71+4),0))</f>
        <v>0</v>
      </c>
      <c r="O46" s="54" t="str">
        <f>IF(ISNA(VLOOKUP($B46,'Race 6'!$A$5:$I$25,9,FALSE)),"DNC",VLOOKUP($B46,'Race 6'!$A$5:$I$25,9,FALSE))</f>
        <v>DNC</v>
      </c>
      <c r="P46" s="53">
        <f>IF(AND(O46&lt;50,O46&gt;0),400/(O46+3),IF(O46="DNF",400/(O$71+4),0))</f>
        <v>0</v>
      </c>
      <c r="Q46" s="54">
        <f>IF(ISNA(VLOOKUP($B46,'Race 7'!$A$5:$I$29,9,FALSE)),"DNC",VLOOKUP($B46,'Race 7'!$A$5:$I$29,9,FALSE))</f>
        <v>10</v>
      </c>
      <c r="R46" s="53">
        <f>IF(AND(Q46&lt;50,Q46&gt;0),400/(Q46+3),IF(Q46="DNF",400/(Q$71+4),0))</f>
        <v>30.76923076923077</v>
      </c>
      <c r="S46" s="54">
        <f>IF(ISNA(VLOOKUP($B46,'Race 8'!$A$5:$I$24,9,FALSE)),"DNC",VLOOKUP($B46,'Race 8'!$A$5:$I$24,9,FALSE))</f>
        <v>10</v>
      </c>
      <c r="T46" s="53">
        <f>IF(AND(S46&lt;50,S46&gt;0),400/(S46+3),IF(S46="DNF",400/(S$71+4),0))</f>
        <v>30.76923076923077</v>
      </c>
      <c r="U46" s="54" t="str">
        <f>IF(ISNA(VLOOKUP($B46,'Race 9'!$A$5:$I$35,9,FALSE)),"DNC",VLOOKUP($B46,'Race 9'!$A$5:$I$35,9,FALSE))</f>
        <v>DNC</v>
      </c>
      <c r="V46" s="53">
        <f>IF(AND(U46&lt;50,U46&gt;0),400/(U46+3),IF(U46="DNF",400/(U$71+4),0))</f>
        <v>0</v>
      </c>
      <c r="W46" s="54" t="str">
        <f>IF(ISNA(VLOOKUP($B46,'Race 10'!$A$5:$I$35,9,FALSE)),"DNC",VLOOKUP($B46,'Race 10'!$A$5:$I$35,9,FALSE))</f>
        <v>DNC</v>
      </c>
      <c r="X46" s="53">
        <f>IF(AND(W46&lt;50,W46&gt;0),400/(W46+3),IF(W46="DNF",400/(W$71+4),0))</f>
        <v>0</v>
      </c>
      <c r="Y46" s="55">
        <f t="shared" si="12"/>
        <v>203.44322344322345</v>
      </c>
      <c r="Z46" s="56">
        <f t="shared" si="13"/>
        <v>203.44322344322345</v>
      </c>
      <c r="AA46" s="57">
        <f>RANK(Z46,$Z$4:$Z$69,0)</f>
        <v>12</v>
      </c>
      <c r="AB46" s="37">
        <f t="shared" si="0"/>
        <v>0</v>
      </c>
      <c r="AC46" s="37">
        <f t="shared" si="19"/>
        <v>40</v>
      </c>
      <c r="AD46" s="37">
        <f t="shared" si="20"/>
        <v>40</v>
      </c>
      <c r="AE46" s="37">
        <f t="shared" si="21"/>
        <v>28.571428571428573</v>
      </c>
      <c r="AF46" s="37">
        <f t="shared" si="22"/>
        <v>33.333333333333336</v>
      </c>
      <c r="AG46" s="37">
        <f t="shared" si="23"/>
        <v>0</v>
      </c>
      <c r="AH46" s="37">
        <f t="shared" si="24"/>
        <v>0</v>
      </c>
      <c r="AI46" s="37">
        <f t="shared" si="25"/>
        <v>30.76923076923077</v>
      </c>
      <c r="AJ46" s="37">
        <f t="shared" si="26"/>
        <v>30.76923076923077</v>
      </c>
      <c r="AK46" s="37">
        <f t="shared" si="27"/>
        <v>0</v>
      </c>
      <c r="AL46" s="37">
        <f t="shared" si="28"/>
        <v>0</v>
      </c>
    </row>
    <row r="47" spans="1:38" x14ac:dyDescent="0.2">
      <c r="A47">
        <f t="shared" si="11"/>
        <v>1</v>
      </c>
      <c r="B47" s="51">
        <v>254</v>
      </c>
      <c r="C47" s="58" t="str">
        <f>VLOOKUP($B47,[1]Sheet1!$A$3:$D$92,2,FALSE)</f>
        <v>Wave Dancer</v>
      </c>
      <c r="D47" s="59" t="str">
        <f>VLOOKUP($B47,[1]Sheet1!$A$3:$D$92,3,FALSE)</f>
        <v>R Ineson</v>
      </c>
      <c r="E47" s="52" t="str">
        <f>IF(ISNA(VLOOKUP($B47,'Race 1'!$A$5:$I$31,9,FALSE)),"DNC",VLOOKUP($B47,'Race 1'!$A$5:$I$31,9,FALSE))</f>
        <v>DNC</v>
      </c>
      <c r="F47" s="53">
        <f>IF(AND(E47&lt;50,E47&gt;0),400/(E47+3),IF(E47="DNF",400/(E$71+4),0))</f>
        <v>0</v>
      </c>
      <c r="G47" s="54" t="str">
        <f>IF(ISNA(VLOOKUP($B47,'Race 2'!$A$5:$I$32,9,FALSE)),"DNC",VLOOKUP($B47,'Race 2'!$A$5:$I$32,9,FALSE))</f>
        <v>DNC</v>
      </c>
      <c r="H47" s="53">
        <f>IF(AND(G47&lt;50,G47&gt;0),400/(G47+3),IF(G47="DNF",400/(G$71+4),0))</f>
        <v>0</v>
      </c>
      <c r="I47" s="54">
        <f>IF(ISNA(VLOOKUP($B47,'Race 3'!$A$5:$I$35,9,FALSE)),"DNC",VLOOKUP($B47,'Race 3'!$A$5:$I$35,9,FALSE))</f>
        <v>7</v>
      </c>
      <c r="J47" s="53">
        <f>IF(AND(I47&lt;50,I47&gt;0),400/(I47+3),IF(I47="DNF",400/(I$71+4),0))</f>
        <v>40</v>
      </c>
      <c r="K47" s="54">
        <f>IF(ISNA(VLOOKUP($B47,'Race 4'!$A$5:$I$23,9,FALSE)),"DNC",VLOOKUP($B47,'Race 4'!$A$5:$I$23,9,FALSE))</f>
        <v>7</v>
      </c>
      <c r="L47" s="53">
        <f>IF(AND(K47&lt;50,K47&gt;0),400/(K47+3),IF(K47="DNF",400/(K$71+4),0))</f>
        <v>40</v>
      </c>
      <c r="M47" s="54">
        <f>IF(ISNA(VLOOKUP($B47,'Race 5'!$A$5:$I$33,9,FALSE)),"DNC",VLOOKUP($B47,'Race 5'!$A$5:$I$33,9,FALSE))</f>
        <v>6</v>
      </c>
      <c r="N47" s="53">
        <f>IF(AND(M47&lt;50,M47&gt;0),400/(M47+3),IF(M47="DNF",400/(M$71+4),0))</f>
        <v>44.444444444444443</v>
      </c>
      <c r="O47" s="54">
        <f>IF(ISNA(VLOOKUP($B47,'Race 6'!$A$5:$I$25,9,FALSE)),"DNC",VLOOKUP($B47,'Race 6'!$A$5:$I$25,9,FALSE))</f>
        <v>6</v>
      </c>
      <c r="P47" s="53">
        <f>IF(AND(O47&lt;50,O47&gt;0),400/(O47+3),IF(O47="DNF",400/(O$71+4),0))</f>
        <v>44.444444444444443</v>
      </c>
      <c r="Q47" s="54">
        <f>IF(ISNA(VLOOKUP($B47,'Race 7'!$A$5:$I$29,9,FALSE)),"DNC",VLOOKUP($B47,'Race 7'!$A$5:$I$29,9,FALSE))</f>
        <v>5</v>
      </c>
      <c r="R47" s="53">
        <f>IF(AND(Q47&lt;50,Q47&gt;0),400/(Q47+3),IF(Q47="DNF",400/(Q$71+4),0))</f>
        <v>50</v>
      </c>
      <c r="S47" s="54">
        <f>IF(ISNA(VLOOKUP($B47,'Race 8'!$A$5:$I$24,9,FALSE)),"DNC",VLOOKUP($B47,'Race 8'!$A$5:$I$24,9,FALSE))</f>
        <v>3</v>
      </c>
      <c r="T47" s="53">
        <f>IF(AND(S47&lt;50,S47&gt;0),400/(S47+3),IF(S47="DNF",400/(S$71+4),0))</f>
        <v>66.666666666666671</v>
      </c>
      <c r="U47" s="54" t="str">
        <f>IF(ISNA(VLOOKUP($B47,'Race 9'!$A$5:$I$35,9,FALSE)),"DNC",VLOOKUP($B47,'Race 9'!$A$5:$I$35,9,FALSE))</f>
        <v>DNC</v>
      </c>
      <c r="V47" s="53">
        <f>IF(AND(U47&lt;50,U47&gt;0),400/(U47+3),IF(U47="DNF",400/(U$71+4),0))</f>
        <v>0</v>
      </c>
      <c r="W47" s="54" t="str">
        <f>IF(ISNA(VLOOKUP($B47,'Race 10'!$A$5:$I$35,9,FALSE)),"DNC",VLOOKUP($B47,'Race 10'!$A$5:$I$35,9,FALSE))</f>
        <v>DNC</v>
      </c>
      <c r="X47" s="53">
        <f>IF(AND(W47&lt;50,W47&gt;0),400/(W47+3),IF(W47="DNF",400/(W$71+4),0))</f>
        <v>0</v>
      </c>
      <c r="Y47" s="55">
        <f t="shared" si="12"/>
        <v>285.55555555555554</v>
      </c>
      <c r="Z47" s="56">
        <f t="shared" si="13"/>
        <v>285.55555555555554</v>
      </c>
      <c r="AA47" s="57">
        <f>RANK(Z47,$Z$4:$Z$69,0)</f>
        <v>5</v>
      </c>
      <c r="AB47" s="37">
        <f t="shared" si="0"/>
        <v>0</v>
      </c>
      <c r="AC47" s="37">
        <f t="shared" si="19"/>
        <v>0</v>
      </c>
      <c r="AD47" s="37">
        <f t="shared" si="20"/>
        <v>0</v>
      </c>
      <c r="AE47" s="37">
        <f t="shared" si="21"/>
        <v>40</v>
      </c>
      <c r="AF47" s="37">
        <f t="shared" si="22"/>
        <v>40</v>
      </c>
      <c r="AG47" s="37">
        <f t="shared" si="23"/>
        <v>44.444444444444443</v>
      </c>
      <c r="AH47" s="37">
        <f t="shared" si="24"/>
        <v>44.444444444444443</v>
      </c>
      <c r="AI47" s="37">
        <f t="shared" si="25"/>
        <v>50</v>
      </c>
      <c r="AJ47" s="37">
        <f t="shared" si="26"/>
        <v>66.666666666666671</v>
      </c>
      <c r="AK47" s="37">
        <f t="shared" si="27"/>
        <v>0</v>
      </c>
      <c r="AL47" s="37">
        <f t="shared" si="28"/>
        <v>0</v>
      </c>
    </row>
    <row r="48" spans="1:38" customFormat="1" x14ac:dyDescent="0.2">
      <c r="A48">
        <f t="shared" si="11"/>
        <v>1</v>
      </c>
      <c r="B48" s="51">
        <v>256</v>
      </c>
      <c r="C48" s="58" t="str">
        <f>VLOOKUP($B48,[1]Sheet1!$A$3:$D$92,2,FALSE)</f>
        <v>Front Runner</v>
      </c>
      <c r="D48" s="59" t="str">
        <f>VLOOKUP($B48,[1]Sheet1!$A$3:$D$92,3,FALSE)</f>
        <v>D Le Page</v>
      </c>
      <c r="E48" s="52">
        <f>IF(ISNA(VLOOKUP($B48,'Race 1'!$A$5:$I$31,9,FALSE)),"DNC",VLOOKUP($B48,'Race 1'!$A$5:$I$31,9,FALSE))</f>
        <v>5</v>
      </c>
      <c r="F48" s="53">
        <f>IF(AND(E48&lt;50,E48&gt;0),400/(E48+3),IF(E48="DNF",400/(E$71+4),0))</f>
        <v>50</v>
      </c>
      <c r="G48" s="54">
        <f>IF(ISNA(VLOOKUP($B48,'Race 2'!$A$5:$I$32,9,FALSE)),"DNC",VLOOKUP($B48,'Race 2'!$A$5:$I$32,9,FALSE))</f>
        <v>6</v>
      </c>
      <c r="H48" s="53">
        <f>IF(AND(G48&lt;50,G48&gt;0),400/(G48+3),IF(G48="DNF",400/(G$71+4),0))</f>
        <v>44.444444444444443</v>
      </c>
      <c r="I48" s="54" t="str">
        <f>IF(ISNA(VLOOKUP($B48,'Race 3'!$A$5:$I$35,9,FALSE)),"DNC",VLOOKUP($B48,'Race 3'!$A$5:$I$35,9,FALSE))</f>
        <v>DNC</v>
      </c>
      <c r="J48" s="53">
        <f>IF(AND(I48&lt;50,I48&gt;0),400/(I48+3),IF(I48="DNF",400/(I$71+4),0))</f>
        <v>0</v>
      </c>
      <c r="K48" s="54" t="str">
        <f>IF(ISNA(VLOOKUP($B48,'Race 4'!$A$5:$I$23,9,FALSE)),"DNC",VLOOKUP($B48,'Race 4'!$A$5:$I$23,9,FALSE))</f>
        <v>DNC</v>
      </c>
      <c r="L48" s="53">
        <f>IF(AND(K48&lt;50,K48&gt;0),400/(K48+3),IF(K48="DNF",400/(K$71+4),0))</f>
        <v>0</v>
      </c>
      <c r="M48" s="54">
        <f>IF(ISNA(VLOOKUP($B48,'Race 5'!$A$5:$I$33,9,FALSE)),"DNC",VLOOKUP($B48,'Race 5'!$A$5:$I$33,9,FALSE))</f>
        <v>4</v>
      </c>
      <c r="N48" s="53">
        <f>IF(AND(M48&lt;50,M48&gt;0),400/(M48+3),IF(M48="DNF",400/(M$71+4),0))</f>
        <v>57.142857142857146</v>
      </c>
      <c r="O48" s="54">
        <f>IF(ISNA(VLOOKUP($B48,'Race 6'!$A$5:$I$25,9,FALSE)),"DNC",VLOOKUP($B48,'Race 6'!$A$5:$I$25,9,FALSE))</f>
        <v>9</v>
      </c>
      <c r="P48" s="53">
        <f>IF(AND(O48&lt;50,O48&gt;0),400/(O48+3),IF(O48="DNF",400/(O$71+4),0))</f>
        <v>33.333333333333336</v>
      </c>
      <c r="Q48" s="54">
        <f>IF(ISNA(VLOOKUP($B48,'Race 7'!$A$5:$I$29,9,FALSE)),"DNC",VLOOKUP($B48,'Race 7'!$A$5:$I$29,9,FALSE))</f>
        <v>7</v>
      </c>
      <c r="R48" s="53">
        <f>IF(AND(Q48&lt;50,Q48&gt;0),400/(Q48+3),IF(Q48="DNF",400/(Q$71+4),0))</f>
        <v>40</v>
      </c>
      <c r="S48" s="54">
        <f>IF(ISNA(VLOOKUP($B48,'Race 8'!$A$5:$I$24,9,FALSE)),"DNC",VLOOKUP($B48,'Race 8'!$A$5:$I$24,9,FALSE))</f>
        <v>4</v>
      </c>
      <c r="T48" s="53">
        <f>IF(AND(S48&lt;50,S48&gt;0),400/(S48+3),IF(S48="DNF",400/(S$71+4),0))</f>
        <v>57.142857142857146</v>
      </c>
      <c r="U48" s="54" t="str">
        <f>IF(ISNA(VLOOKUP($B48,'Race 9'!$A$5:$I$35,9,FALSE)),"DNC",VLOOKUP($B48,'Race 9'!$A$5:$I$35,9,FALSE))</f>
        <v>DNC</v>
      </c>
      <c r="V48" s="53">
        <f>IF(AND(U48&lt;50,U48&gt;0),400/(U48+3),IF(U48="DNF",400/(U$71+4),0))</f>
        <v>0</v>
      </c>
      <c r="W48" s="54" t="str">
        <f>IF(ISNA(VLOOKUP($B48,'Race 10'!$A$5:$I$35,9,FALSE)),"DNC",VLOOKUP($B48,'Race 10'!$A$5:$I$35,9,FALSE))</f>
        <v>DNC</v>
      </c>
      <c r="X48" s="53">
        <f>IF(AND(W48&lt;50,W48&gt;0),400/(W48+3),IF(W48="DNF",400/(W$71+4),0))</f>
        <v>0</v>
      </c>
      <c r="Y48" s="55">
        <f t="shared" si="12"/>
        <v>282.06349206349205</v>
      </c>
      <c r="Z48" s="56">
        <f t="shared" si="13"/>
        <v>282.06349206349205</v>
      </c>
      <c r="AA48" s="57">
        <f>RANK(Z48,$Z$4:$Z$69,0)</f>
        <v>6</v>
      </c>
      <c r="AB48" s="37">
        <f t="shared" si="0"/>
        <v>0</v>
      </c>
      <c r="AC48" s="37">
        <f t="shared" si="19"/>
        <v>50</v>
      </c>
      <c r="AD48" s="37">
        <f t="shared" si="20"/>
        <v>44.444444444444443</v>
      </c>
      <c r="AE48" s="37">
        <f t="shared" si="21"/>
        <v>0</v>
      </c>
      <c r="AF48" s="37">
        <f t="shared" si="22"/>
        <v>0</v>
      </c>
      <c r="AG48" s="37">
        <f t="shared" si="23"/>
        <v>57.142857142857146</v>
      </c>
      <c r="AH48" s="37">
        <f t="shared" si="24"/>
        <v>33.333333333333336</v>
      </c>
      <c r="AI48" s="37">
        <f t="shared" si="25"/>
        <v>40</v>
      </c>
      <c r="AJ48" s="37">
        <f t="shared" si="26"/>
        <v>57.142857142857146</v>
      </c>
      <c r="AK48" s="37">
        <f t="shared" si="27"/>
        <v>0</v>
      </c>
      <c r="AL48" s="37">
        <f t="shared" si="28"/>
        <v>0</v>
      </c>
    </row>
    <row r="49" spans="1:39" hidden="1" x14ac:dyDescent="0.2">
      <c r="A49">
        <f t="shared" si="11"/>
        <v>0</v>
      </c>
      <c r="B49" s="51">
        <v>260</v>
      </c>
      <c r="C49" s="58" t="str">
        <f>VLOOKUP($B49,[1]Sheet1!$A$3:$D$92,2,FALSE)</f>
        <v>Mi Mistress</v>
      </c>
      <c r="D49" s="59" t="str">
        <f>VLOOKUP($B49,[1]Sheet1!$A$3:$D$92,3,FALSE)</f>
        <v>R Ineson</v>
      </c>
      <c r="E49" s="52" t="str">
        <f>IF(ISNA(VLOOKUP($B49,'Race 1'!$A$5:$I$31,9,FALSE)),"DNC",VLOOKUP($B49,'Race 1'!$A$5:$I$31,9,FALSE))</f>
        <v>DNC</v>
      </c>
      <c r="F49" s="53">
        <f>IF(AND(E49&lt;50,E49&gt;0),400/(E49+3),IF(E49="DNF",400/(E$71+4),0))</f>
        <v>0</v>
      </c>
      <c r="G49" s="54" t="str">
        <f>IF(ISNA(VLOOKUP($B49,'Race 2'!$A$5:$I$32,9,FALSE)),"DNC",VLOOKUP($B49,'Race 2'!$A$5:$I$32,9,FALSE))</f>
        <v>DNC</v>
      </c>
      <c r="H49" s="53">
        <f>IF(AND(G49&lt;50,G49&gt;0),400/(G49+3),IF(G49="DNF",400/(G$71+4),0))</f>
        <v>0</v>
      </c>
      <c r="I49" s="54" t="str">
        <f>IF(ISNA(VLOOKUP($B49,'Race 3'!$A$5:$I$35,9,FALSE)),"DNC",VLOOKUP($B49,'Race 3'!$A$5:$I$35,9,FALSE))</f>
        <v>DNC</v>
      </c>
      <c r="J49" s="53">
        <f>IF(AND(I49&lt;50,I49&gt;0),400/(I49+3),IF(I49="DNF",400/(I$71+4),0))</f>
        <v>0</v>
      </c>
      <c r="K49" s="54" t="str">
        <f>IF(ISNA(VLOOKUP($B49,'Race 4'!$A$5:$I$23,9,FALSE)),"DNC",VLOOKUP($B49,'Race 4'!$A$5:$I$23,9,FALSE))</f>
        <v>DNC</v>
      </c>
      <c r="L49" s="53">
        <f>IF(AND(K49&lt;50,K49&gt;0),400/(K49+3),IF(K49="DNF",400/(K$71+4),0))</f>
        <v>0</v>
      </c>
      <c r="M49" s="54" t="str">
        <f>IF(ISNA(VLOOKUP($B49,'Race 5'!$A$5:$I$33,9,FALSE)),"DNC",VLOOKUP($B49,'Race 5'!$A$5:$I$33,9,FALSE))</f>
        <v>DNC</v>
      </c>
      <c r="N49" s="53">
        <f>IF(AND(M49&lt;50,M49&gt;0),400/(M49+3),IF(M49="DNF",400/(M$71+4),0))</f>
        <v>0</v>
      </c>
      <c r="O49" s="54" t="str">
        <f>IF(ISNA(VLOOKUP($B49,'Race 6'!$A$5:$I$25,9,FALSE)),"DNC",VLOOKUP($B49,'Race 6'!$A$5:$I$25,9,FALSE))</f>
        <v>DNC</v>
      </c>
      <c r="P49" s="53">
        <f>IF(AND(O49&lt;50,O49&gt;0),400/(O49+3),IF(O49="DNF",400/(O$71+4),0))</f>
        <v>0</v>
      </c>
      <c r="Q49" s="54" t="str">
        <f>IF(ISNA(VLOOKUP($B49,'Race 7'!$A$5:$I$29,9,FALSE)),"DNC",VLOOKUP($B49,'Race 7'!$A$5:$I$29,9,FALSE))</f>
        <v>DNC</v>
      </c>
      <c r="R49" s="53">
        <f>IF(AND(Q49&lt;50,Q49&gt;0),400/(Q49+3),IF(Q49="DNF",400/(Q$71+4),0))</f>
        <v>0</v>
      </c>
      <c r="S49" s="54" t="str">
        <f>IF(ISNA(VLOOKUP($B49,'Race 8'!$A$5:$I$24,9,FALSE)),"DNC",VLOOKUP($B49,'Race 8'!$A$5:$I$24,9,FALSE))</f>
        <v>DNC</v>
      </c>
      <c r="T49" s="53">
        <f>IF(AND(S49&lt;50,S49&gt;0),400/(S49+3),IF(S49="DNF",400/(S$71+4),0))</f>
        <v>0</v>
      </c>
      <c r="U49" s="54" t="str">
        <f>IF(ISNA(VLOOKUP($B49,'Race 9'!$A$5:$I$35,9,FALSE)),"DNC",VLOOKUP($B49,'Race 9'!$A$5:$I$35,9,FALSE))</f>
        <v>DNC</v>
      </c>
      <c r="V49" s="53">
        <f>IF(AND(U49&lt;50,U49&gt;0),400/(U49+3),IF(U49="DNF",400/(U$71+4),0))</f>
        <v>0</v>
      </c>
      <c r="W49" s="54" t="str">
        <f>IF(ISNA(VLOOKUP($B49,'Race 10'!$A$5:$I$35,9,FALSE)),"DNC",VLOOKUP($B49,'Race 10'!$A$5:$I$35,9,FALSE))</f>
        <v>DNC</v>
      </c>
      <c r="X49" s="53">
        <f>IF(AND(W49&lt;50,W49&gt;0),400/(W49+3),IF(W49="DNF",400/(W$71+4),0))</f>
        <v>0</v>
      </c>
      <c r="Y49" s="55">
        <f t="shared" si="12"/>
        <v>0</v>
      </c>
      <c r="Z49" s="56">
        <f t="shared" si="13"/>
        <v>0</v>
      </c>
      <c r="AA49" s="57">
        <f>RANK(Z49,$Z$4:$Z$69,0)</f>
        <v>24</v>
      </c>
      <c r="AB49" s="37">
        <f t="shared" si="0"/>
        <v>0</v>
      </c>
      <c r="AC49" s="37">
        <f t="shared" si="19"/>
        <v>0</v>
      </c>
      <c r="AD49" s="37">
        <f t="shared" si="20"/>
        <v>0</v>
      </c>
      <c r="AE49" s="37">
        <f t="shared" si="21"/>
        <v>0</v>
      </c>
      <c r="AF49" s="37">
        <f t="shared" si="22"/>
        <v>0</v>
      </c>
      <c r="AG49" s="37">
        <f t="shared" si="23"/>
        <v>0</v>
      </c>
      <c r="AH49" s="37">
        <f t="shared" si="24"/>
        <v>0</v>
      </c>
      <c r="AI49" s="37">
        <f t="shared" si="25"/>
        <v>0</v>
      </c>
      <c r="AJ49" s="37">
        <f t="shared" si="26"/>
        <v>0</v>
      </c>
      <c r="AK49" s="37">
        <f t="shared" si="27"/>
        <v>0</v>
      </c>
      <c r="AL49" s="37">
        <f t="shared" si="28"/>
        <v>0</v>
      </c>
    </row>
    <row r="50" spans="1:39" hidden="1" x14ac:dyDescent="0.2">
      <c r="A50">
        <f>IF(SUM(E50:X50)=0,0,1)</f>
        <v>0</v>
      </c>
      <c r="B50" s="51">
        <v>301</v>
      </c>
      <c r="C50" s="58" t="str">
        <f>VLOOKUP($B50,[1]Sheet1!$A$3:$D$94,2,FALSE)</f>
        <v>Vave</v>
      </c>
      <c r="D50" s="59" t="str">
        <f>VLOOKUP($B50,[1]Sheet1!$A$3:$D$94,3,FALSE)</f>
        <v>T Riley</v>
      </c>
      <c r="E50" s="52" t="str">
        <f>IF(ISNA(VLOOKUP($B50,'Race 1'!$A$5:$I$31,9,FALSE)),"DNC",VLOOKUP($B50,'Race 1'!$A$5:$I$31,9,FALSE))</f>
        <v>DNC</v>
      </c>
      <c r="F50" s="53">
        <f>IF(AND(E50&lt;50,E50&gt;0),400/(E50+3),IF(E50="DNF",400/(E$71+4),0))</f>
        <v>0</v>
      </c>
      <c r="G50" s="54" t="str">
        <f>IF(ISNA(VLOOKUP($B50,'Race 2'!$A$5:$I$32,9,FALSE)),"DNC",VLOOKUP($B50,'Race 2'!$A$5:$I$32,9,FALSE))</f>
        <v>DNC</v>
      </c>
      <c r="H50" s="53">
        <f>IF(AND(G50&lt;50,G50&gt;0),400/(G50+3),IF(G50="DNF",400/(G$71+4),0))</f>
        <v>0</v>
      </c>
      <c r="I50" s="54" t="str">
        <f>IF(ISNA(VLOOKUP($B50,'Race 3'!$A$5:$I$35,9,FALSE)),"DNC",VLOOKUP($B50,'Race 3'!$A$5:$I$35,9,FALSE))</f>
        <v>DNC</v>
      </c>
      <c r="J50" s="53">
        <f>IF(AND(I50&lt;50,I50&gt;0),400/(I50+3),IF(I50="DNF",400/(I$71+4),0))</f>
        <v>0</v>
      </c>
      <c r="K50" s="54" t="str">
        <f>IF(ISNA(VLOOKUP($B50,'Race 4'!$A$5:$I$23,9,FALSE)),"DNC",VLOOKUP($B50,'Race 4'!$A$5:$I$23,9,FALSE))</f>
        <v>DNC</v>
      </c>
      <c r="L50" s="53">
        <f>IF(AND(K50&lt;50,K50&gt;0),400/(K50+3),IF(K50="DNF",400/(K$71+4),0))</f>
        <v>0</v>
      </c>
      <c r="M50" s="54" t="str">
        <f>IF(ISNA(VLOOKUP($B50,'Race 5'!$A$5:$I$33,9,FALSE)),"DNC",VLOOKUP($B50,'Race 5'!$A$5:$I$33,9,FALSE))</f>
        <v>DNC</v>
      </c>
      <c r="N50" s="53">
        <f>IF(AND(M50&lt;50,M50&gt;0),400/(M50+3),IF(M50="DNF",400/(M$71+4),0))</f>
        <v>0</v>
      </c>
      <c r="O50" s="54" t="str">
        <f>IF(ISNA(VLOOKUP($B50,'Race 6'!$A$5:$I$25,9,FALSE)),"DNC",VLOOKUP($B50,'Race 6'!$A$5:$I$25,9,FALSE))</f>
        <v>DNC</v>
      </c>
      <c r="P50" s="53">
        <f>IF(AND(O50&lt;50,O50&gt;0),400/(O50+3),IF(O50="DNF",400/(O$71+4),0))</f>
        <v>0</v>
      </c>
      <c r="Q50" s="54" t="str">
        <f>IF(ISNA(VLOOKUP($B50,'Race 7'!$A$5:$I$29,9,FALSE)),"DNC",VLOOKUP($B50,'Race 7'!$A$5:$I$29,9,FALSE))</f>
        <v>DNC</v>
      </c>
      <c r="R50" s="53">
        <f>IF(AND(Q50&lt;50,Q50&gt;0),400/(Q50+3),IF(Q50="DNF",400/(Q$71+4),0))</f>
        <v>0</v>
      </c>
      <c r="S50" s="54" t="str">
        <f>IF(ISNA(VLOOKUP($B50,'Race 8'!$A$5:$I$24,9,FALSE)),"DNC",VLOOKUP($B50,'Race 8'!$A$5:$I$24,9,FALSE))</f>
        <v>DNC</v>
      </c>
      <c r="T50" s="53">
        <f>IF(AND(S50&lt;50,S50&gt;0),400/(S50+3),IF(S50="DNF",400/(S$71+4),0))</f>
        <v>0</v>
      </c>
      <c r="U50" s="54" t="str">
        <f>IF(ISNA(VLOOKUP($B50,'Race 9'!$A$5:$I$35,9,FALSE)),"DNC",VLOOKUP($B50,'Race 9'!$A$5:$I$35,9,FALSE))</f>
        <v>DNC</v>
      </c>
      <c r="V50" s="53">
        <f>IF(AND(U50&lt;50,U50&gt;0),400/(U50+3),IF(U50="DNF",400/(U$71+4),0))</f>
        <v>0</v>
      </c>
      <c r="W50" s="54" t="str">
        <f>IF(ISNA(VLOOKUP($B50,'Race 10'!$A$5:$I$35,9,FALSE)),"DNC",VLOOKUP($B50,'Race 10'!$A$5:$I$35,9,FALSE))</f>
        <v>DNC</v>
      </c>
      <c r="X50" s="53">
        <f>IF(AND(W50&lt;50,W50&gt;0),400/(W50+3),IF(W50="DNF",400/(W$71+4),0))</f>
        <v>0</v>
      </c>
      <c r="Y50" s="55">
        <f>+X50+V50+T50+R50+P50+N50+L50+J50+H50+F50</f>
        <v>0</v>
      </c>
      <c r="Z50" s="56">
        <f>+Y50-AB50</f>
        <v>0</v>
      </c>
      <c r="AA50" s="57">
        <f>RANK(Z50,$Z$4:$Z$69,0)</f>
        <v>24</v>
      </c>
      <c r="AB50" s="37">
        <f t="shared" si="0"/>
        <v>0</v>
      </c>
      <c r="AC50" s="37">
        <f>+F50</f>
        <v>0</v>
      </c>
      <c r="AD50" s="37">
        <f>+H50</f>
        <v>0</v>
      </c>
      <c r="AE50" s="37">
        <f>+J50</f>
        <v>0</v>
      </c>
      <c r="AF50" s="37">
        <f>+L50</f>
        <v>0</v>
      </c>
      <c r="AG50" s="37">
        <f>+N50</f>
        <v>0</v>
      </c>
      <c r="AH50" s="37">
        <f>+P50</f>
        <v>0</v>
      </c>
      <c r="AI50" s="37">
        <f>+R50</f>
        <v>0</v>
      </c>
      <c r="AJ50" s="37">
        <f>+T50</f>
        <v>0</v>
      </c>
      <c r="AK50" s="37">
        <f>+V50</f>
        <v>0</v>
      </c>
      <c r="AL50" s="37">
        <f>+X50</f>
        <v>0</v>
      </c>
    </row>
    <row r="51" spans="1:39" x14ac:dyDescent="0.2">
      <c r="A51">
        <f t="shared" si="11"/>
        <v>1</v>
      </c>
      <c r="B51" s="51">
        <v>307</v>
      </c>
      <c r="C51" s="58" t="str">
        <f>VLOOKUP($B51,[1]Sheet1!$A$3:$D$92,2,FALSE)</f>
        <v>Zephere</v>
      </c>
      <c r="D51" s="59" t="str">
        <f>VLOOKUP($B51,[1]Sheet1!$A$3:$D$92,3,FALSE)</f>
        <v>K Bridges</v>
      </c>
      <c r="E51" s="52">
        <f>IF(ISNA(VLOOKUP($B51,'Race 1'!$A$5:$I$31,9,FALSE)),"DNC",VLOOKUP($B51,'Race 1'!$A$5:$I$31,9,FALSE))</f>
        <v>17</v>
      </c>
      <c r="F51" s="53">
        <f>IF(AND(E51&lt;50,E51&gt;0),400/(E51+3),IF(E51="DNF",400/(E$71+4),0))</f>
        <v>20</v>
      </c>
      <c r="G51" s="54">
        <f>IF(ISNA(VLOOKUP($B51,'Race 2'!$A$5:$I$32,9,FALSE)),"DNC",VLOOKUP($B51,'Race 2'!$A$5:$I$32,9,FALSE))</f>
        <v>17</v>
      </c>
      <c r="H51" s="53">
        <f>IF(AND(G51&lt;50,G51&gt;0),400/(G51+3),IF(G51="DNF",400/(G$71+4),0))</f>
        <v>20</v>
      </c>
      <c r="I51" s="54" t="str">
        <f>IF(ISNA(VLOOKUP($B51,'Race 3'!$A$5:$I$35,9,FALSE)),"DNC",VLOOKUP($B51,'Race 3'!$A$5:$I$35,9,FALSE))</f>
        <v>DNC</v>
      </c>
      <c r="J51" s="53">
        <f>IF(AND(I51&lt;50,I51&gt;0),400/(I51+3),IF(I51="DNF",400/(I$71+4),0))</f>
        <v>0</v>
      </c>
      <c r="K51" s="54" t="str">
        <f>IF(ISNA(VLOOKUP($B51,'Race 4'!$A$5:$I$23,9,FALSE)),"DNC",VLOOKUP($B51,'Race 4'!$A$5:$I$23,9,FALSE))</f>
        <v>DNC</v>
      </c>
      <c r="L51" s="53">
        <f>IF(AND(K51&lt;50,K51&gt;0),400/(K51+3),IF(K51="DNF",400/(K$71+4),0))</f>
        <v>0</v>
      </c>
      <c r="M51" s="54" t="str">
        <f>IF(ISNA(VLOOKUP($B51,'Race 5'!$A$5:$I$33,9,FALSE)),"DNC",VLOOKUP($B51,'Race 5'!$A$5:$I$33,9,FALSE))</f>
        <v>DNC</v>
      </c>
      <c r="N51" s="53">
        <f>IF(AND(M51&lt;50,M51&gt;0),400/(M51+3),IF(M51="DNF",400/(M$71+4),0))</f>
        <v>0</v>
      </c>
      <c r="O51" s="54" t="str">
        <f>IF(ISNA(VLOOKUP($B51,'Race 6'!$A$5:$I$25,9,FALSE)),"DNC",VLOOKUP($B51,'Race 6'!$A$5:$I$25,9,FALSE))</f>
        <v>DNC</v>
      </c>
      <c r="P51" s="53">
        <f>IF(AND(O51&lt;50,O51&gt;0),400/(O51+3),IF(O51="DNF",400/(O$71+4),0))</f>
        <v>0</v>
      </c>
      <c r="Q51" s="54" t="str">
        <f>IF(ISNA(VLOOKUP($B51,'Race 7'!$A$5:$I$29,9,FALSE)),"DNC",VLOOKUP($B51,'Race 7'!$A$5:$I$29,9,FALSE))</f>
        <v>DNC</v>
      </c>
      <c r="R51" s="53">
        <f>IF(AND(Q51&lt;50,Q51&gt;0),400/(Q51+3),IF(Q51="DNF",400/(Q$71+4),0))</f>
        <v>0</v>
      </c>
      <c r="S51" s="54" t="str">
        <f>IF(ISNA(VLOOKUP($B51,'Race 8'!$A$5:$I$24,9,FALSE)),"DNC",VLOOKUP($B51,'Race 8'!$A$5:$I$24,9,FALSE))</f>
        <v>DNC</v>
      </c>
      <c r="T51" s="53">
        <f>IF(AND(S51&lt;50,S51&gt;0),400/(S51+3),IF(S51="DNF",400/(S$71+4),0))</f>
        <v>0</v>
      </c>
      <c r="U51" s="54" t="str">
        <f>IF(ISNA(VLOOKUP($B51,'Race 9'!$A$5:$I$35,9,FALSE)),"DNC",VLOOKUP($B51,'Race 9'!$A$5:$I$35,9,FALSE))</f>
        <v>DNC</v>
      </c>
      <c r="V51" s="53">
        <f>IF(AND(U51&lt;50,U51&gt;0),400/(U51+3),IF(U51="DNF",400/(U$71+4),0))</f>
        <v>0</v>
      </c>
      <c r="W51" s="54" t="str">
        <f>IF(ISNA(VLOOKUP($B51,'Race 10'!$A$5:$I$35,9,FALSE)),"DNC",VLOOKUP($B51,'Race 10'!$A$5:$I$35,9,FALSE))</f>
        <v>DNC</v>
      </c>
      <c r="X51" s="53">
        <f>IF(AND(W51&lt;50,W51&gt;0),400/(W51+3),IF(W51="DNF",400/(W$71+4),0))</f>
        <v>0</v>
      </c>
      <c r="Y51" s="55">
        <f t="shared" si="12"/>
        <v>40</v>
      </c>
      <c r="Z51" s="56">
        <f t="shared" si="13"/>
        <v>40</v>
      </c>
      <c r="AA51" s="57">
        <f>RANK(Z51,$Z$4:$Z$69,0)</f>
        <v>23</v>
      </c>
      <c r="AB51" s="37">
        <f t="shared" si="0"/>
        <v>0</v>
      </c>
      <c r="AC51" s="37">
        <f t="shared" si="19"/>
        <v>20</v>
      </c>
      <c r="AD51" s="37">
        <f t="shared" si="20"/>
        <v>20</v>
      </c>
      <c r="AE51" s="37">
        <f t="shared" si="21"/>
        <v>0</v>
      </c>
      <c r="AF51" s="37">
        <f t="shared" si="22"/>
        <v>0</v>
      </c>
      <c r="AG51" s="37">
        <f t="shared" si="23"/>
        <v>0</v>
      </c>
      <c r="AH51" s="37">
        <f t="shared" si="24"/>
        <v>0</v>
      </c>
      <c r="AI51" s="37">
        <f t="shared" si="25"/>
        <v>0</v>
      </c>
      <c r="AJ51" s="37">
        <f t="shared" si="26"/>
        <v>0</v>
      </c>
      <c r="AK51" s="37">
        <f t="shared" si="27"/>
        <v>0</v>
      </c>
      <c r="AL51" s="37">
        <f t="shared" si="28"/>
        <v>0</v>
      </c>
      <c r="AM51" s="60"/>
    </row>
    <row r="52" spans="1:39" x14ac:dyDescent="0.2">
      <c r="A52">
        <f t="shared" si="11"/>
        <v>1</v>
      </c>
      <c r="B52" s="51">
        <v>314</v>
      </c>
      <c r="C52" s="58" t="str">
        <f>VLOOKUP($B52,[1]Sheet1!$A$3:$D$94,2,FALSE)</f>
        <v>Chortle</v>
      </c>
      <c r="D52" s="59" t="str">
        <f>VLOOKUP($B52,[1]Sheet1!$A$3:$D$94,3,FALSE)</f>
        <v>G McKenzie</v>
      </c>
      <c r="E52" s="52">
        <f>IF(ISNA(VLOOKUP($B52,'Race 1'!$A$5:$I$31,9,FALSE)),"DNC",VLOOKUP($B52,'Race 1'!$A$5:$I$31,9,FALSE))</f>
        <v>2</v>
      </c>
      <c r="F52" s="53">
        <f>IF(AND(E52&lt;50,E52&gt;0),400/(E52+3),IF(E52="DNF",400/(E$71+4),0))</f>
        <v>80</v>
      </c>
      <c r="G52" s="54">
        <f>IF(ISNA(VLOOKUP($B52,'Race 2'!$A$5:$I$32,9,FALSE)),"DNC",VLOOKUP($B52,'Race 2'!$A$5:$I$32,9,FALSE))</f>
        <v>1</v>
      </c>
      <c r="H52" s="53">
        <f>IF(AND(G52&lt;50,G52&gt;0),400/(G52+3),IF(G52="DNF",400/(G$71+4),0))</f>
        <v>100</v>
      </c>
      <c r="I52" s="54">
        <f>IF(ISNA(VLOOKUP($B52,'Race 3'!$A$5:$I$35,9,FALSE)),"DNC",VLOOKUP($B52,'Race 3'!$A$5:$I$35,9,FALSE))</f>
        <v>2</v>
      </c>
      <c r="J52" s="53">
        <f>IF(AND(I52&lt;50,I52&gt;0),400/(I52+3),IF(I52="DNF",400/(I$71+4),0))</f>
        <v>80</v>
      </c>
      <c r="K52" s="54">
        <f>IF(ISNA(VLOOKUP($B52,'Race 4'!$A$5:$I$23,9,FALSE)),"DNC",VLOOKUP($B52,'Race 4'!$A$5:$I$23,9,FALSE))</f>
        <v>1</v>
      </c>
      <c r="L52" s="53">
        <f>IF(AND(K52&lt;50,K52&gt;0),400/(K52+3),IF(K52="DNF",400/(K$71+4),0))</f>
        <v>100</v>
      </c>
      <c r="M52" s="54">
        <f>IF(ISNA(VLOOKUP($B52,'Race 5'!$A$5:$I$33,9,FALSE)),"DNC",VLOOKUP($B52,'Race 5'!$A$5:$I$33,9,FALSE))</f>
        <v>1</v>
      </c>
      <c r="N52" s="53">
        <f>IF(AND(M52&lt;50,M52&gt;0),400/(M52+3),IF(M52="DNF",400/(M$71+4),0))</f>
        <v>100</v>
      </c>
      <c r="O52" s="54">
        <f>IF(ISNA(VLOOKUP($B52,'Race 6'!$A$5:$I$25,9,FALSE)),"DNC",VLOOKUP($B52,'Race 6'!$A$5:$I$25,9,FALSE))</f>
        <v>1</v>
      </c>
      <c r="P52" s="53">
        <f>IF(AND(O52&lt;50,O52&gt;0),400/(O52+3),IF(O52="DNF",400/(O$71+4),0))</f>
        <v>100</v>
      </c>
      <c r="Q52" s="54" t="str">
        <f>IF(ISNA(VLOOKUP($B52,'Race 7'!$A$5:$I$29,9,FALSE)),"DNC",VLOOKUP($B52,'Race 7'!$A$5:$I$29,9,FALSE))</f>
        <v>DNC</v>
      </c>
      <c r="R52" s="53">
        <f>IF(AND(Q52&lt;50,Q52&gt;0),400/(Q52+3),IF(Q52="DNF",400/(Q$71+4),0))</f>
        <v>0</v>
      </c>
      <c r="S52" s="54" t="str">
        <f>IF(ISNA(VLOOKUP($B52,'Race 8'!$A$5:$I$24,9,FALSE)),"DNC",VLOOKUP($B52,'Race 8'!$A$5:$I$24,9,FALSE))</f>
        <v>DNC</v>
      </c>
      <c r="T52" s="53">
        <f>IF(AND(S52&lt;50,S52&gt;0),400/(S52+3),IF(S52="DNF",400/(S$71+4),0))</f>
        <v>0</v>
      </c>
      <c r="U52" s="54" t="str">
        <f>IF(ISNA(VLOOKUP($B52,'Race 9'!$A$5:$I$35,9,FALSE)),"DNC",VLOOKUP($B52,'Race 9'!$A$5:$I$35,9,FALSE))</f>
        <v>DNC</v>
      </c>
      <c r="V52" s="53">
        <f>IF(AND(U52&lt;50,U52&gt;0),400/(U52+3),IF(U52="DNF",400/(U$71+4),0))</f>
        <v>0</v>
      </c>
      <c r="W52" s="54" t="str">
        <f>IF(ISNA(VLOOKUP($B52,'Race 10'!$A$5:$I$35,9,FALSE)),"DNC",VLOOKUP($B52,'Race 10'!$A$5:$I$35,9,FALSE))</f>
        <v>DNC</v>
      </c>
      <c r="X52" s="53">
        <f>IF(AND(W52&lt;50,W52&gt;0),400/(W52+3),IF(W52="DNF",400/(W$71+4),0))</f>
        <v>0</v>
      </c>
      <c r="Y52" s="55">
        <f t="shared" si="12"/>
        <v>560</v>
      </c>
      <c r="Z52" s="56">
        <f t="shared" si="13"/>
        <v>560</v>
      </c>
      <c r="AA52" s="57">
        <f>RANK(Z52,$Z$4:$Z$69,0)</f>
        <v>1</v>
      </c>
      <c r="AB52" s="37">
        <f t="shared" si="0"/>
        <v>0</v>
      </c>
      <c r="AC52" s="37">
        <f t="shared" si="19"/>
        <v>80</v>
      </c>
      <c r="AD52" s="37">
        <f t="shared" si="20"/>
        <v>100</v>
      </c>
      <c r="AE52" s="37">
        <f t="shared" si="21"/>
        <v>80</v>
      </c>
      <c r="AF52" s="37">
        <f t="shared" si="22"/>
        <v>100</v>
      </c>
      <c r="AG52" s="37">
        <f t="shared" si="23"/>
        <v>100</v>
      </c>
      <c r="AH52" s="37">
        <f t="shared" si="24"/>
        <v>100</v>
      </c>
      <c r="AI52" s="37">
        <f t="shared" si="25"/>
        <v>0</v>
      </c>
      <c r="AJ52" s="37">
        <f t="shared" si="26"/>
        <v>0</v>
      </c>
      <c r="AK52" s="37">
        <f t="shared" si="27"/>
        <v>0</v>
      </c>
      <c r="AL52" s="37">
        <f t="shared" si="28"/>
        <v>0</v>
      </c>
      <c r="AM52" s="60"/>
    </row>
    <row r="53" spans="1:39" customFormat="1" hidden="1" x14ac:dyDescent="0.2">
      <c r="A53">
        <f t="shared" si="11"/>
        <v>0</v>
      </c>
      <c r="B53" s="51">
        <v>316</v>
      </c>
      <c r="C53" s="58" t="str">
        <f>VLOOKUP($B53,[1]Sheet1!$A$3:$D$94,2,FALSE)</f>
        <v>Red Hot Prawn</v>
      </c>
      <c r="D53" s="59" t="str">
        <f>VLOOKUP($B53,[1]Sheet1!$A$3:$D$94,3,FALSE)</f>
        <v>T Ornsby</v>
      </c>
      <c r="E53" s="52" t="str">
        <f>IF(ISNA(VLOOKUP($B53,'Race 1'!$A$5:$I$31,9,FALSE)),"DNC",VLOOKUP($B53,'Race 1'!$A$5:$I$31,9,FALSE))</f>
        <v>DNC</v>
      </c>
      <c r="F53" s="53">
        <f>IF(AND(E53&lt;50,E53&gt;0),400/(E53+3),IF(E53="DNF",400/(E$71+4),0))</f>
        <v>0</v>
      </c>
      <c r="G53" s="54" t="str">
        <f>IF(ISNA(VLOOKUP($B53,'Race 2'!$A$5:$I$32,9,FALSE)),"DNC",VLOOKUP($B53,'Race 2'!$A$5:$I$32,9,FALSE))</f>
        <v>DNC</v>
      </c>
      <c r="H53" s="53">
        <f>IF(AND(G53&lt;50,G53&gt;0),400/(G53+3),IF(G53="DNF",400/(G$71+4),0))</f>
        <v>0</v>
      </c>
      <c r="I53" s="54" t="str">
        <f>IF(ISNA(VLOOKUP($B53,'Race 3'!$A$5:$I$35,9,FALSE)),"DNC",VLOOKUP($B53,'Race 3'!$A$5:$I$35,9,FALSE))</f>
        <v>DNC</v>
      </c>
      <c r="J53" s="53">
        <f>IF(AND(I53&lt;50,I53&gt;0),400/(I53+3),IF(I53="DNF",400/(I$71+4),0))</f>
        <v>0</v>
      </c>
      <c r="K53" s="54" t="str">
        <f>IF(ISNA(VLOOKUP($B53,'Race 4'!$A$5:$I$23,9,FALSE)),"DNC",VLOOKUP($B53,'Race 4'!$A$5:$I$23,9,FALSE))</f>
        <v>DNC</v>
      </c>
      <c r="L53" s="53">
        <f>IF(AND(K53&lt;50,K53&gt;0),400/(K53+3),IF(K53="DNF",400/(K$71+4),0))</f>
        <v>0</v>
      </c>
      <c r="M53" s="54" t="str">
        <f>IF(ISNA(VLOOKUP($B53,'Race 5'!$A$5:$I$33,9,FALSE)),"DNC",VLOOKUP($B53,'Race 5'!$A$5:$I$33,9,FALSE))</f>
        <v>DNC</v>
      </c>
      <c r="N53" s="53">
        <f>IF(AND(M53&lt;50,M53&gt;0),400/(M53+3),IF(M53="DNF",400/(M$71+4),0))</f>
        <v>0</v>
      </c>
      <c r="O53" s="54" t="str">
        <f>IF(ISNA(VLOOKUP($B53,'Race 6'!$A$5:$I$25,9,FALSE)),"DNC",VLOOKUP($B53,'Race 6'!$A$5:$I$25,9,FALSE))</f>
        <v>DNC</v>
      </c>
      <c r="P53" s="53">
        <f>IF(AND(O53&lt;50,O53&gt;0),400/(O53+3),IF(O53="DNF",400/(O$71+4),0))</f>
        <v>0</v>
      </c>
      <c r="Q53" s="54" t="str">
        <f>IF(ISNA(VLOOKUP($B53,'Race 7'!$A$5:$I$29,9,FALSE)),"DNC",VLOOKUP($B53,'Race 7'!$A$5:$I$29,9,FALSE))</f>
        <v>DNC</v>
      </c>
      <c r="R53" s="53">
        <f>IF(AND(Q53&lt;50,Q53&gt;0),400/(Q53+3),IF(Q53="DNF",400/(Q$71+4),0))</f>
        <v>0</v>
      </c>
      <c r="S53" s="54" t="str">
        <f>IF(ISNA(VLOOKUP($B53,'Race 8'!$A$5:$I$24,9,FALSE)),"DNC",VLOOKUP($B53,'Race 8'!$A$5:$I$24,9,FALSE))</f>
        <v>DNC</v>
      </c>
      <c r="T53" s="53">
        <f>IF(AND(S53&lt;50,S53&gt;0),400/(S53+3),IF(S53="DNF",400/(S$71+4),0))</f>
        <v>0</v>
      </c>
      <c r="U53" s="54" t="str">
        <f>IF(ISNA(VLOOKUP($B53,'Race 9'!$A$5:$I$35,9,FALSE)),"DNC",VLOOKUP($B53,'Race 9'!$A$5:$I$35,9,FALSE))</f>
        <v>DNC</v>
      </c>
      <c r="V53" s="53">
        <f>IF(AND(U53&lt;50,U53&gt;0),400/(U53+3),IF(U53="DNF",400/(U$71+4),0))</f>
        <v>0</v>
      </c>
      <c r="W53" s="54" t="str">
        <f>IF(ISNA(VLOOKUP($B53,'Race 10'!$A$5:$I$35,9,FALSE)),"DNC",VLOOKUP($B53,'Race 10'!$A$5:$I$35,9,FALSE))</f>
        <v>DNC</v>
      </c>
      <c r="X53" s="53">
        <f>IF(AND(W53&lt;50,W53&gt;0),400/(W53+3),IF(W53="DNF",400/(W$71+4),0))</f>
        <v>0</v>
      </c>
      <c r="Y53" s="55">
        <f t="shared" si="12"/>
        <v>0</v>
      </c>
      <c r="Z53" s="56">
        <f t="shared" si="13"/>
        <v>0</v>
      </c>
      <c r="AA53" s="57">
        <f>RANK(Z53,$Z$4:$Z$69,0)</f>
        <v>24</v>
      </c>
      <c r="AB53" s="37">
        <f t="shared" si="0"/>
        <v>0</v>
      </c>
      <c r="AC53" s="37">
        <f t="shared" si="19"/>
        <v>0</v>
      </c>
      <c r="AD53" s="37">
        <f t="shared" si="20"/>
        <v>0</v>
      </c>
      <c r="AE53" s="37">
        <f t="shared" si="21"/>
        <v>0</v>
      </c>
      <c r="AF53" s="37">
        <f t="shared" si="22"/>
        <v>0</v>
      </c>
      <c r="AG53" s="37">
        <f t="shared" si="23"/>
        <v>0</v>
      </c>
      <c r="AH53" s="37">
        <f t="shared" si="24"/>
        <v>0</v>
      </c>
      <c r="AI53" s="37">
        <f t="shared" si="25"/>
        <v>0</v>
      </c>
      <c r="AJ53" s="37">
        <f t="shared" si="26"/>
        <v>0</v>
      </c>
      <c r="AK53" s="37">
        <f t="shared" si="27"/>
        <v>0</v>
      </c>
      <c r="AL53" s="37">
        <f t="shared" si="28"/>
        <v>0</v>
      </c>
    </row>
    <row r="54" spans="1:39" customFormat="1" x14ac:dyDescent="0.2">
      <c r="A54">
        <f t="shared" si="11"/>
        <v>1</v>
      </c>
      <c r="B54" s="51">
        <v>317</v>
      </c>
      <c r="C54" s="58" t="str">
        <f>VLOOKUP($B54,[1]Sheet1!$A$3:$D$94,2,FALSE)</f>
        <v>Cairnbrae Flyer</v>
      </c>
      <c r="D54" s="59" t="str">
        <f>VLOOKUP($B54,[1]Sheet1!$A$3:$D$94,3,FALSE)</f>
        <v>M Hay</v>
      </c>
      <c r="E54" s="52" t="str">
        <f>IF(ISNA(VLOOKUP($B54,'Race 1'!$A$5:$I$31,9,FALSE)),"DNC",VLOOKUP($B54,'Race 1'!$A$5:$I$31,9,FALSE))</f>
        <v>DNC</v>
      </c>
      <c r="F54" s="53">
        <f>IF(AND(E54&lt;50,E54&gt;0),400/(E54+3),IF(E54="DNF",400/(E$71+4),0))</f>
        <v>0</v>
      </c>
      <c r="G54" s="54" t="str">
        <f>IF(ISNA(VLOOKUP($B54,'Race 2'!$A$5:$I$32,9,FALSE)),"DNC",VLOOKUP($B54,'Race 2'!$A$5:$I$32,9,FALSE))</f>
        <v>DNC</v>
      </c>
      <c r="H54" s="53">
        <f>IF(AND(G54&lt;50,G54&gt;0),400/(G54+3),IF(G54="DNF",400/(G$71+4),0))</f>
        <v>0</v>
      </c>
      <c r="I54" s="54" t="str">
        <f>IF(ISNA(VLOOKUP($B54,'Race 3'!$A$5:$I$35,9,FALSE)),"DNC",VLOOKUP($B54,'Race 3'!$A$5:$I$35,9,FALSE))</f>
        <v>DNC</v>
      </c>
      <c r="J54" s="53">
        <f>IF(AND(I54&lt;50,I54&gt;0),400/(I54+3),IF(I54="DNF",400/(I$71+4),0))</f>
        <v>0</v>
      </c>
      <c r="K54" s="54" t="str">
        <f>IF(ISNA(VLOOKUP($B54,'Race 4'!$A$5:$I$23,9,FALSE)),"DNC",VLOOKUP($B54,'Race 4'!$A$5:$I$23,9,FALSE))</f>
        <v>DNC</v>
      </c>
      <c r="L54" s="53">
        <f>IF(AND(K54&lt;50,K54&gt;0),400/(K54+3),IF(K54="DNF",400/(K$71+4),0))</f>
        <v>0</v>
      </c>
      <c r="M54" s="54">
        <f>IF(ISNA(VLOOKUP($B54,'Race 5'!$A$5:$I$33,9,FALSE)),"DNC",VLOOKUP($B54,'Race 5'!$A$5:$I$33,9,FALSE))</f>
        <v>13</v>
      </c>
      <c r="N54" s="53">
        <f>IF(AND(M54&lt;50,M54&gt;0),400/(M54+3),IF(M54="DNF",400/(M$71+4),0))</f>
        <v>25</v>
      </c>
      <c r="O54" s="54">
        <f>IF(ISNA(VLOOKUP($B54,'Race 6'!$A$5:$I$25,9,FALSE)),"DNC",VLOOKUP($B54,'Race 6'!$A$5:$I$25,9,FALSE))</f>
        <v>10</v>
      </c>
      <c r="P54" s="53">
        <f>IF(AND(O54&lt;50,O54&gt;0),400/(O54+3),IF(O54="DNF",400/(O$71+4),0))</f>
        <v>30.76923076923077</v>
      </c>
      <c r="Q54" s="54">
        <f>IF(ISNA(VLOOKUP($B54,'Race 7'!$A$5:$I$29,9,FALSE)),"DNC",VLOOKUP($B54,'Race 7'!$A$5:$I$29,9,FALSE))</f>
        <v>6</v>
      </c>
      <c r="R54" s="53">
        <f>IF(AND(Q54&lt;50,Q54&gt;0),400/(Q54+3),IF(Q54="DNF",400/(Q$71+4),0))</f>
        <v>44.444444444444443</v>
      </c>
      <c r="S54" s="54">
        <f>IF(ISNA(VLOOKUP($B54,'Race 8'!$A$5:$I$24,9,FALSE)),"DNC",VLOOKUP($B54,'Race 8'!$A$5:$I$24,9,FALSE))</f>
        <v>7</v>
      </c>
      <c r="T54" s="53">
        <f>IF(AND(S54&lt;50,S54&gt;0),400/(S54+3),IF(S54="DNF",400/(S$71+4),0))</f>
        <v>40</v>
      </c>
      <c r="U54" s="54" t="str">
        <f>IF(ISNA(VLOOKUP($B54,'Race 9'!$A$5:$I$35,9,FALSE)),"DNC",VLOOKUP($B54,'Race 9'!$A$5:$I$35,9,FALSE))</f>
        <v>DNC</v>
      </c>
      <c r="V54" s="53">
        <f>IF(AND(U54&lt;50,U54&gt;0),400/(U54+3),IF(U54="DNF",400/(U$71+4),0))</f>
        <v>0</v>
      </c>
      <c r="W54" s="54" t="str">
        <f>IF(ISNA(VLOOKUP($B54,'Race 10'!$A$5:$I$35,9,FALSE)),"DNC",VLOOKUP($B54,'Race 10'!$A$5:$I$35,9,FALSE))</f>
        <v>DNC</v>
      </c>
      <c r="X54" s="53">
        <f>IF(AND(W54&lt;50,W54&gt;0),400/(W54+3),IF(W54="DNF",400/(W$71+4),0))</f>
        <v>0</v>
      </c>
      <c r="Y54" s="55">
        <f t="shared" si="12"/>
        <v>140.21367521367523</v>
      </c>
      <c r="Z54" s="56">
        <f t="shared" si="13"/>
        <v>140.21367521367523</v>
      </c>
      <c r="AA54" s="57">
        <f>RANK(Z54,$Z$4:$Z$69,0)</f>
        <v>14</v>
      </c>
      <c r="AB54" s="37">
        <f t="shared" si="0"/>
        <v>0</v>
      </c>
      <c r="AC54" s="37">
        <f t="shared" si="19"/>
        <v>0</v>
      </c>
      <c r="AD54" s="37">
        <f t="shared" si="20"/>
        <v>0</v>
      </c>
      <c r="AE54" s="37">
        <f t="shared" si="21"/>
        <v>0</v>
      </c>
      <c r="AF54" s="37">
        <f t="shared" si="22"/>
        <v>0</v>
      </c>
      <c r="AG54" s="37">
        <f t="shared" si="23"/>
        <v>25</v>
      </c>
      <c r="AH54" s="37">
        <f t="shared" si="24"/>
        <v>30.76923076923077</v>
      </c>
      <c r="AI54" s="37">
        <f t="shared" si="25"/>
        <v>44.444444444444443</v>
      </c>
      <c r="AJ54" s="37">
        <f t="shared" si="26"/>
        <v>40</v>
      </c>
      <c r="AK54" s="37">
        <f t="shared" si="27"/>
        <v>0</v>
      </c>
      <c r="AL54" s="37">
        <f t="shared" si="28"/>
        <v>0</v>
      </c>
    </row>
    <row r="55" spans="1:39" customFormat="1" x14ac:dyDescent="0.2">
      <c r="A55">
        <f t="shared" si="11"/>
        <v>1</v>
      </c>
      <c r="B55" s="51">
        <v>318</v>
      </c>
      <c r="C55" s="58" t="str">
        <f>VLOOKUP($B55,[1]Sheet1!$A$3:$D$92,2,FALSE)</f>
        <v>Saunter</v>
      </c>
      <c r="D55" s="59" t="str">
        <f>VLOOKUP($B55,[1]Sheet1!$A$3:$D$92,3,FALSE)</f>
        <v>T Park</v>
      </c>
      <c r="E55" s="52" t="str">
        <f>IF(ISNA(VLOOKUP($B55,'Race 1'!$A$5:$I$31,9,FALSE)),"DNC",VLOOKUP($B55,'Race 1'!$A$5:$I$31,9,FALSE))</f>
        <v>DNC</v>
      </c>
      <c r="F55" s="53">
        <f>IF(AND(E55&lt;50,E55&gt;0),400/(E55+3),IF(E55="DNF",400/(E$71+4),0))</f>
        <v>0</v>
      </c>
      <c r="G55" s="54" t="str">
        <f>IF(ISNA(VLOOKUP($B55,'Race 2'!$A$5:$I$32,9,FALSE)),"DNC",VLOOKUP($B55,'Race 2'!$A$5:$I$32,9,FALSE))</f>
        <v>DNC</v>
      </c>
      <c r="H55" s="53">
        <f>IF(AND(G55&lt;50,G55&gt;0),400/(G55+3),IF(G55="DNF",400/(G$71+4),0))</f>
        <v>0</v>
      </c>
      <c r="I55" s="54" t="str">
        <f>IF(ISNA(VLOOKUP($B55,'Race 3'!$A$5:$I$35,9,FALSE)),"DNC",VLOOKUP($B55,'Race 3'!$A$5:$I$35,9,FALSE))</f>
        <v>DNC</v>
      </c>
      <c r="J55" s="53">
        <f>IF(AND(I55&lt;50,I55&gt;0),400/(I55+3),IF(I55="DNF",400/(I$71+4),0))</f>
        <v>0</v>
      </c>
      <c r="K55" s="54" t="str">
        <f>IF(ISNA(VLOOKUP($B55,'Race 4'!$A$5:$I$23,9,FALSE)),"DNC",VLOOKUP($B55,'Race 4'!$A$5:$I$23,9,FALSE))</f>
        <v>DNC</v>
      </c>
      <c r="L55" s="53">
        <f>IF(AND(K55&lt;50,K55&gt;0),400/(K55+3),IF(K55="DNF",400/(K$71+4),0))</f>
        <v>0</v>
      </c>
      <c r="M55" s="54">
        <f>IF(ISNA(VLOOKUP($B55,'Race 5'!$A$5:$I$33,9,FALSE)),"DNC",VLOOKUP($B55,'Race 5'!$A$5:$I$33,9,FALSE))</f>
        <v>11</v>
      </c>
      <c r="N55" s="53">
        <f>IF(AND(M55&lt;50,M55&gt;0),400/(M55+3),IF(M55="DNF",400/(M$71+4),0))</f>
        <v>28.571428571428573</v>
      </c>
      <c r="O55" s="54" t="str">
        <f>IF(ISNA(VLOOKUP($B55,'Race 6'!$A$5:$I$25,9,FALSE)),"DNC",VLOOKUP($B55,'Race 6'!$A$5:$I$25,9,FALSE))</f>
        <v>DNF</v>
      </c>
      <c r="P55" s="53">
        <f>IF(AND(O55&lt;50,O55&gt;0),400/(O55+3),IF(O55="DNF",400/(O$71+4),0))</f>
        <v>21.05263157894737</v>
      </c>
      <c r="Q55" s="54" t="str">
        <f>IF(ISNA(VLOOKUP($B55,'Race 7'!$A$5:$I$29,9,FALSE)),"DNC",VLOOKUP($B55,'Race 7'!$A$5:$I$29,9,FALSE))</f>
        <v>DNC</v>
      </c>
      <c r="R55" s="53">
        <f>IF(AND(Q55&lt;50,Q55&gt;0),400/(Q55+3),IF(Q55="DNF",400/(Q$71+4),0))</f>
        <v>0</v>
      </c>
      <c r="S55" s="54" t="str">
        <f>IF(ISNA(VLOOKUP($B55,'Race 8'!$A$5:$I$24,9,FALSE)),"DNC",VLOOKUP($B55,'Race 8'!$A$5:$I$24,9,FALSE))</f>
        <v>DNC</v>
      </c>
      <c r="T55" s="53">
        <f>IF(AND(S55&lt;50,S55&gt;0),400/(S55+3),IF(S55="DNF",400/(S$71+4),0))</f>
        <v>0</v>
      </c>
      <c r="U55" s="54" t="str">
        <f>IF(ISNA(VLOOKUP($B55,'Race 9'!$A$5:$I$35,9,FALSE)),"DNC",VLOOKUP($B55,'Race 9'!$A$5:$I$35,9,FALSE))</f>
        <v>DNC</v>
      </c>
      <c r="V55" s="53">
        <f>IF(AND(U55&lt;50,U55&gt;0),400/(U55+3),IF(U55="DNF",400/(U$71+4),0))</f>
        <v>0</v>
      </c>
      <c r="W55" s="54" t="str">
        <f>IF(ISNA(VLOOKUP($B55,'Race 10'!$A$5:$I$35,9,FALSE)),"DNC",VLOOKUP($B55,'Race 10'!$A$5:$I$35,9,FALSE))</f>
        <v>DNC</v>
      </c>
      <c r="X55" s="53">
        <f>IF(AND(W55&lt;50,W55&gt;0),400/(W55+3),IF(W55="DNF",400/(W$71+4),0))</f>
        <v>0</v>
      </c>
      <c r="Y55" s="55">
        <f t="shared" si="12"/>
        <v>49.624060150375939</v>
      </c>
      <c r="Z55" s="56">
        <f t="shared" si="13"/>
        <v>49.624060150375939</v>
      </c>
      <c r="AA55" s="57">
        <f>RANK(Z55,$Z$4:$Z$69,0)</f>
        <v>20</v>
      </c>
      <c r="AB55" s="37">
        <f t="shared" si="0"/>
        <v>0</v>
      </c>
      <c r="AC55" s="37">
        <f t="shared" si="19"/>
        <v>0</v>
      </c>
      <c r="AD55" s="37">
        <f t="shared" si="20"/>
        <v>0</v>
      </c>
      <c r="AE55" s="37">
        <f t="shared" si="21"/>
        <v>0</v>
      </c>
      <c r="AF55" s="37">
        <f t="shared" si="22"/>
        <v>0</v>
      </c>
      <c r="AG55" s="37">
        <f t="shared" si="23"/>
        <v>28.571428571428573</v>
      </c>
      <c r="AH55" s="37">
        <f t="shared" si="24"/>
        <v>21.05263157894737</v>
      </c>
      <c r="AI55" s="37">
        <f t="shared" si="25"/>
        <v>0</v>
      </c>
      <c r="AJ55" s="37">
        <f t="shared" si="26"/>
        <v>0</v>
      </c>
      <c r="AK55" s="37">
        <f t="shared" si="27"/>
        <v>0</v>
      </c>
      <c r="AL55" s="37">
        <f t="shared" si="28"/>
        <v>0</v>
      </c>
    </row>
    <row r="56" spans="1:39" customFormat="1" hidden="1" x14ac:dyDescent="0.2">
      <c r="A56">
        <f t="shared" si="11"/>
        <v>0</v>
      </c>
      <c r="B56" s="51">
        <v>319</v>
      </c>
      <c r="C56" s="58" t="str">
        <f>VLOOKUP($B56,[1]Sheet1!$A$3:$D$92,2,FALSE)</f>
        <v>Shogun</v>
      </c>
      <c r="D56" s="59" t="str">
        <f>VLOOKUP($B56,[1]Sheet1!$A$3:$D$92,3,FALSE)</f>
        <v>G Hutt</v>
      </c>
      <c r="E56" s="52" t="str">
        <f>IF(ISNA(VLOOKUP($B56,'Race 1'!$A$5:$I$31,9,FALSE)),"DNC",VLOOKUP($B56,'Race 1'!$A$5:$I$31,9,FALSE))</f>
        <v>DNC</v>
      </c>
      <c r="F56" s="53">
        <f>IF(AND(E56&lt;50,E56&gt;0),400/(E56+3),IF(E56="DNF",400/(E$71+4),0))</f>
        <v>0</v>
      </c>
      <c r="G56" s="54" t="str">
        <f>IF(ISNA(VLOOKUP($B56,'Race 2'!$A$5:$I$32,9,FALSE)),"DNC",VLOOKUP($B56,'Race 2'!$A$5:$I$32,9,FALSE))</f>
        <v>DNC</v>
      </c>
      <c r="H56" s="53">
        <f>IF(AND(G56&lt;50,G56&gt;0),400/(G56+3),IF(G56="DNF",400/(G$71+4),0))</f>
        <v>0</v>
      </c>
      <c r="I56" s="54" t="str">
        <f>IF(ISNA(VLOOKUP($B56,'Race 3'!$A$5:$I$35,9,FALSE)),"DNC",VLOOKUP($B56,'Race 3'!$A$5:$I$35,9,FALSE))</f>
        <v>DNC</v>
      </c>
      <c r="J56" s="53">
        <f>IF(AND(I56&lt;50,I56&gt;0),400/(I56+3),IF(I56="DNF",400/(I$71+4),0))</f>
        <v>0</v>
      </c>
      <c r="K56" s="54" t="str">
        <f>IF(ISNA(VLOOKUP($B56,'Race 4'!$A$5:$I$23,9,FALSE)),"DNC",VLOOKUP($B56,'Race 4'!$A$5:$I$23,9,FALSE))</f>
        <v>DNC</v>
      </c>
      <c r="L56" s="53">
        <f>IF(AND(K56&lt;50,K56&gt;0),400/(K56+3),IF(K56="DNF",400/(K$71+4),0))</f>
        <v>0</v>
      </c>
      <c r="M56" s="54" t="str">
        <f>IF(ISNA(VLOOKUP($B56,'Race 5'!$A$5:$I$33,9,FALSE)),"DNC",VLOOKUP($B56,'Race 5'!$A$5:$I$33,9,FALSE))</f>
        <v>DNC</v>
      </c>
      <c r="N56" s="53">
        <f>IF(AND(M56&lt;50,M56&gt;0),400/(M56+3),IF(M56="DNF",400/(M$71+4),0))</f>
        <v>0</v>
      </c>
      <c r="O56" s="54" t="str">
        <f>IF(ISNA(VLOOKUP($B56,'Race 6'!$A$5:$I$25,9,FALSE)),"DNC",VLOOKUP($B56,'Race 6'!$A$5:$I$25,9,FALSE))</f>
        <v>DNC</v>
      </c>
      <c r="P56" s="53">
        <f>IF(AND(O56&lt;50,O56&gt;0),400/(O56+3),IF(O56="DNF",400/(O$71+4),0))</f>
        <v>0</v>
      </c>
      <c r="Q56" s="54" t="str">
        <f>IF(ISNA(VLOOKUP($B56,'Race 7'!$A$5:$I$29,9,FALSE)),"DNC",VLOOKUP($B56,'Race 7'!$A$5:$I$29,9,FALSE))</f>
        <v>DNC</v>
      </c>
      <c r="R56" s="53">
        <f>IF(AND(Q56&lt;50,Q56&gt;0),400/(Q56+3),IF(Q56="DNF",400/(Q$71+4),0))</f>
        <v>0</v>
      </c>
      <c r="S56" s="54" t="str">
        <f>IF(ISNA(VLOOKUP($B56,'Race 8'!$A$5:$I$24,9,FALSE)),"DNC",VLOOKUP($B56,'Race 8'!$A$5:$I$24,9,FALSE))</f>
        <v>DNC</v>
      </c>
      <c r="T56" s="53">
        <f>IF(AND(S56&lt;50,S56&gt;0),400/(S56+3),IF(S56="DNF",400/(S$71+4),0))</f>
        <v>0</v>
      </c>
      <c r="U56" s="54" t="str">
        <f>IF(ISNA(VLOOKUP($B56,'Race 9'!$A$5:$I$35,9,FALSE)),"DNC",VLOOKUP($B56,'Race 9'!$A$5:$I$35,9,FALSE))</f>
        <v>DNC</v>
      </c>
      <c r="V56" s="53">
        <f>IF(AND(U56&lt;50,U56&gt;0),400/(U56+3),IF(U56="DNF",400/(U$71+4),0))</f>
        <v>0</v>
      </c>
      <c r="W56" s="54" t="str">
        <f>IF(ISNA(VLOOKUP($B56,'Race 10'!$A$5:$I$35,9,FALSE)),"DNC",VLOOKUP($B56,'Race 10'!$A$5:$I$35,9,FALSE))</f>
        <v>DNC</v>
      </c>
      <c r="X56" s="53">
        <f>IF(AND(W56&lt;50,W56&gt;0),400/(W56+3),IF(W56="DNF",400/(W$71+4),0))</f>
        <v>0</v>
      </c>
      <c r="Y56" s="55">
        <f t="shared" si="12"/>
        <v>0</v>
      </c>
      <c r="Z56" s="56">
        <f t="shared" si="13"/>
        <v>0</v>
      </c>
      <c r="AA56" s="57">
        <f>RANK(Z56,$Z$4:$Z$69,0)</f>
        <v>24</v>
      </c>
      <c r="AB56" s="37">
        <f t="shared" si="0"/>
        <v>0</v>
      </c>
      <c r="AC56" s="37">
        <f t="shared" si="19"/>
        <v>0</v>
      </c>
      <c r="AD56" s="37">
        <f t="shared" si="20"/>
        <v>0</v>
      </c>
      <c r="AE56" s="37">
        <f t="shared" si="21"/>
        <v>0</v>
      </c>
      <c r="AF56" s="37">
        <f t="shared" si="22"/>
        <v>0</v>
      </c>
      <c r="AG56" s="37">
        <f t="shared" si="23"/>
        <v>0</v>
      </c>
      <c r="AH56" s="37">
        <f t="shared" si="24"/>
        <v>0</v>
      </c>
      <c r="AI56" s="37">
        <f t="shared" si="25"/>
        <v>0</v>
      </c>
      <c r="AJ56" s="37">
        <f t="shared" si="26"/>
        <v>0</v>
      </c>
      <c r="AK56" s="37">
        <f t="shared" si="27"/>
        <v>0</v>
      </c>
      <c r="AL56" s="37">
        <f t="shared" si="28"/>
        <v>0</v>
      </c>
    </row>
    <row r="57" spans="1:39" hidden="1" x14ac:dyDescent="0.2">
      <c r="A57">
        <f t="shared" si="11"/>
        <v>0</v>
      </c>
      <c r="B57" s="51">
        <v>320</v>
      </c>
      <c r="C57" s="58" t="str">
        <f>VLOOKUP($B57,[1]Sheet1!$A$3:$D$92,2,FALSE)</f>
        <v>William Tell</v>
      </c>
      <c r="D57" s="59" t="str">
        <f>VLOOKUP($B57,[1]Sheet1!$A$3:$D$92,3,FALSE)</f>
        <v>K Dawson</v>
      </c>
      <c r="E57" s="52" t="str">
        <f>IF(ISNA(VLOOKUP($B57,'Race 1'!$A$5:$I$31,9,FALSE)),"DNC",VLOOKUP($B57,'Race 1'!$A$5:$I$31,9,FALSE))</f>
        <v>DNC</v>
      </c>
      <c r="F57" s="53">
        <f>IF(AND(E57&lt;50,E57&gt;0),400/(E57+3),IF(E57="DNF",400/(E$71+4),0))</f>
        <v>0</v>
      </c>
      <c r="G57" s="54" t="str">
        <f>IF(ISNA(VLOOKUP($B57,'Race 2'!$A$5:$I$32,9,FALSE)),"DNC",VLOOKUP($B57,'Race 2'!$A$5:$I$32,9,FALSE))</f>
        <v>DNC</v>
      </c>
      <c r="H57" s="53">
        <f>IF(AND(G57&lt;50,G57&gt;0),400/(G57+3),IF(G57="DNF",400/(G$71+4),0))</f>
        <v>0</v>
      </c>
      <c r="I57" s="54" t="str">
        <f>IF(ISNA(VLOOKUP($B57,'Race 3'!$A$5:$I$35,9,FALSE)),"DNC",VLOOKUP($B57,'Race 3'!$A$5:$I$35,9,FALSE))</f>
        <v>DNC</v>
      </c>
      <c r="J57" s="53">
        <f>IF(AND(I57&lt;50,I57&gt;0),400/(I57+3),IF(I57="DNF",400/(I$71+4),0))</f>
        <v>0</v>
      </c>
      <c r="K57" s="54" t="str">
        <f>IF(ISNA(VLOOKUP($B57,'Race 4'!$A$5:$I$23,9,FALSE)),"DNC",VLOOKUP($B57,'Race 4'!$A$5:$I$23,9,FALSE))</f>
        <v>DNC</v>
      </c>
      <c r="L57" s="53">
        <f>IF(AND(K57&lt;50,K57&gt;0),400/(K57+3),IF(K57="DNF",400/(K$71+4),0))</f>
        <v>0</v>
      </c>
      <c r="M57" s="54" t="str">
        <f>IF(ISNA(VLOOKUP($B57,'Race 5'!$A$5:$I$33,9,FALSE)),"DNC",VLOOKUP($B57,'Race 5'!$A$5:$I$33,9,FALSE))</f>
        <v>DNC</v>
      </c>
      <c r="N57" s="53">
        <f>IF(AND(M57&lt;50,M57&gt;0),400/(M57+3),IF(M57="DNF",400/(M$71+4),0))</f>
        <v>0</v>
      </c>
      <c r="O57" s="54" t="str">
        <f>IF(ISNA(VLOOKUP($B57,'Race 6'!$A$5:$I$25,9,FALSE)),"DNC",VLOOKUP($B57,'Race 6'!$A$5:$I$25,9,FALSE))</f>
        <v>DNC</v>
      </c>
      <c r="P57" s="53">
        <f>IF(AND(O57&lt;50,O57&gt;0),400/(O57+3),IF(O57="DNF",400/(O$71+4),0))</f>
        <v>0</v>
      </c>
      <c r="Q57" s="54" t="str">
        <f>IF(ISNA(VLOOKUP($B57,'Race 7'!$A$5:$I$29,9,FALSE)),"DNC",VLOOKUP($B57,'Race 7'!$A$5:$I$29,9,FALSE))</f>
        <v>DNC</v>
      </c>
      <c r="R57" s="53">
        <f>IF(AND(Q57&lt;50,Q57&gt;0),400/(Q57+3),IF(Q57="DNF",400/(Q$71+4),0))</f>
        <v>0</v>
      </c>
      <c r="S57" s="54" t="str">
        <f>IF(ISNA(VLOOKUP($B57,'Race 8'!$A$5:$I$24,9,FALSE)),"DNC",VLOOKUP($B57,'Race 8'!$A$5:$I$24,9,FALSE))</f>
        <v>DNC</v>
      </c>
      <c r="T57" s="53">
        <f>IF(AND(S57&lt;50,S57&gt;0),400/(S57+3),IF(S57="DNF",400/(S$71+4),0))</f>
        <v>0</v>
      </c>
      <c r="U57" s="54" t="str">
        <f>IF(ISNA(VLOOKUP($B57,'Race 9'!$A$5:$I$35,9,FALSE)),"DNC",VLOOKUP($B57,'Race 9'!$A$5:$I$35,9,FALSE))</f>
        <v>DNC</v>
      </c>
      <c r="V57" s="53">
        <f>IF(AND(U57&lt;50,U57&gt;0),400/(U57+3),IF(U57="DNF",400/(U$71+4),0))</f>
        <v>0</v>
      </c>
      <c r="W57" s="54" t="str">
        <f>IF(ISNA(VLOOKUP($B57,'Race 10'!$A$5:$I$35,9,FALSE)),"DNC",VLOOKUP($B57,'Race 10'!$A$5:$I$35,9,FALSE))</f>
        <v>DNC</v>
      </c>
      <c r="X57" s="53">
        <f>IF(AND(W57&lt;50,W57&gt;0),400/(W57+3),IF(W57="DNF",400/(W$71+4),0))</f>
        <v>0</v>
      </c>
      <c r="Y57" s="55">
        <f t="shared" si="12"/>
        <v>0</v>
      </c>
      <c r="Z57" s="56">
        <f t="shared" si="13"/>
        <v>0</v>
      </c>
      <c r="AA57" s="57">
        <f>RANK(Z57,$Z$4:$Z$69,0)</f>
        <v>24</v>
      </c>
      <c r="AB57" s="37">
        <f t="shared" si="0"/>
        <v>0</v>
      </c>
      <c r="AC57" s="37">
        <f t="shared" si="19"/>
        <v>0</v>
      </c>
      <c r="AD57" s="37">
        <f t="shared" si="20"/>
        <v>0</v>
      </c>
      <c r="AE57" s="37">
        <f t="shared" si="21"/>
        <v>0</v>
      </c>
      <c r="AF57" s="37">
        <f t="shared" si="22"/>
        <v>0</v>
      </c>
      <c r="AG57" s="37">
        <f t="shared" si="23"/>
        <v>0</v>
      </c>
      <c r="AH57" s="37">
        <f t="shared" si="24"/>
        <v>0</v>
      </c>
      <c r="AI57" s="37">
        <f t="shared" si="25"/>
        <v>0</v>
      </c>
      <c r="AJ57" s="37">
        <f t="shared" si="26"/>
        <v>0</v>
      </c>
      <c r="AK57" s="37">
        <f t="shared" si="27"/>
        <v>0</v>
      </c>
      <c r="AL57" s="37">
        <f t="shared" si="28"/>
        <v>0</v>
      </c>
    </row>
    <row r="58" spans="1:39" hidden="1" x14ac:dyDescent="0.2">
      <c r="A58">
        <f t="shared" si="11"/>
        <v>0</v>
      </c>
      <c r="B58" s="51">
        <v>321</v>
      </c>
      <c r="C58" s="58" t="str">
        <f>VLOOKUP($B58,[1]Sheet1!$A$3:$D$94,2,FALSE)</f>
        <v>Alcyone</v>
      </c>
      <c r="D58" s="59" t="str">
        <f>VLOOKUP($B58,[1]Sheet1!$A$3:$D$94,3,FALSE)</f>
        <v>P Drummond</v>
      </c>
      <c r="E58" s="52" t="str">
        <f>IF(ISNA(VLOOKUP($B58,'Race 1'!$A$5:$I$31,9,FALSE)),"DNC",VLOOKUP($B58,'Race 1'!$A$5:$I$31,9,FALSE))</f>
        <v>DNC</v>
      </c>
      <c r="F58" s="53">
        <f>IF(AND(E58&lt;50,E58&gt;0),400/(E58+3),IF(E58="DNF",400/(E$71+4),0))</f>
        <v>0</v>
      </c>
      <c r="G58" s="54" t="str">
        <f>IF(ISNA(VLOOKUP($B58,'Race 2'!$A$5:$I$32,9,FALSE)),"DNC",VLOOKUP($B58,'Race 2'!$A$5:$I$32,9,FALSE))</f>
        <v>DNC</v>
      </c>
      <c r="H58" s="53">
        <f>IF(AND(G58&lt;50,G58&gt;0),400/(G58+3),IF(G58="DNF",400/(G$71+4),0))</f>
        <v>0</v>
      </c>
      <c r="I58" s="54" t="str">
        <f>IF(ISNA(VLOOKUP($B58,'Race 3'!$A$5:$I$35,9,FALSE)),"DNC",VLOOKUP($B58,'Race 3'!$A$5:$I$35,9,FALSE))</f>
        <v>DNC</v>
      </c>
      <c r="J58" s="53">
        <f>IF(AND(I58&lt;50,I58&gt;0),400/(I58+3),IF(I58="DNF",400/(I$71+4),0))</f>
        <v>0</v>
      </c>
      <c r="K58" s="54" t="str">
        <f>IF(ISNA(VLOOKUP($B58,'Race 4'!$A$5:$I$23,9,FALSE)),"DNC",VLOOKUP($B58,'Race 4'!$A$5:$I$23,9,FALSE))</f>
        <v>DNC</v>
      </c>
      <c r="L58" s="53">
        <f>IF(AND(K58&lt;50,K58&gt;0),400/(K58+3),IF(K58="DNF",400/(K$71+4),0))</f>
        <v>0</v>
      </c>
      <c r="M58" s="54" t="str">
        <f>IF(ISNA(VLOOKUP($B58,'Race 5'!$A$5:$I$33,9,FALSE)),"DNC",VLOOKUP($B58,'Race 5'!$A$5:$I$33,9,FALSE))</f>
        <v>DNC</v>
      </c>
      <c r="N58" s="53">
        <f>IF(AND(M58&lt;50,M58&gt;0),400/(M58+3),IF(M58="DNF",400/(M$71+4),0))</f>
        <v>0</v>
      </c>
      <c r="O58" s="54" t="str">
        <f>IF(ISNA(VLOOKUP($B58,'Race 6'!$A$5:$I$25,9,FALSE)),"DNC",VLOOKUP($B58,'Race 6'!$A$5:$I$25,9,FALSE))</f>
        <v>DNC</v>
      </c>
      <c r="P58" s="53">
        <f>IF(AND(O58&lt;50,O58&gt;0),400/(O58+3),IF(O58="DNF",400/(O$71+4),0))</f>
        <v>0</v>
      </c>
      <c r="Q58" s="54" t="str">
        <f>IF(ISNA(VLOOKUP($B58,'Race 7'!$A$5:$I$29,9,FALSE)),"DNC",VLOOKUP($B58,'Race 7'!$A$5:$I$29,9,FALSE))</f>
        <v>DNC</v>
      </c>
      <c r="R58" s="53">
        <f>IF(AND(Q58&lt;50,Q58&gt;0),400/(Q58+3),IF(Q58="DNF",400/(Q$71+4),0))</f>
        <v>0</v>
      </c>
      <c r="S58" s="54" t="str">
        <f>IF(ISNA(VLOOKUP($B58,'Race 8'!$A$5:$I$24,9,FALSE)),"DNC",VLOOKUP($B58,'Race 8'!$A$5:$I$24,9,FALSE))</f>
        <v>DNC</v>
      </c>
      <c r="T58" s="53">
        <f>IF(AND(S58&lt;50,S58&gt;0),400/(S58+3),IF(S58="DNF",400/(S$71+4),0))</f>
        <v>0</v>
      </c>
      <c r="U58" s="54" t="str">
        <f>IF(ISNA(VLOOKUP($B58,'Race 9'!$A$5:$I$35,9,FALSE)),"DNC",VLOOKUP($B58,'Race 9'!$A$5:$I$35,9,FALSE))</f>
        <v>DNC</v>
      </c>
      <c r="V58" s="53">
        <f>IF(AND(U58&lt;50,U58&gt;0),400/(U58+3),IF(U58="DNF",400/(U$71+4),0))</f>
        <v>0</v>
      </c>
      <c r="W58" s="54" t="str">
        <f>IF(ISNA(VLOOKUP($B58,'Race 10'!$A$5:$I$35,9,FALSE)),"DNC",VLOOKUP($B58,'Race 10'!$A$5:$I$35,9,FALSE))</f>
        <v>DNC</v>
      </c>
      <c r="X58" s="53">
        <f>IF(AND(W58&lt;50,W58&gt;0),400/(W58+3),IF(W58="DNF",400/(W$71+4),0))</f>
        <v>0</v>
      </c>
      <c r="Y58" s="55">
        <f t="shared" si="12"/>
        <v>0</v>
      </c>
      <c r="Z58" s="56">
        <f t="shared" si="13"/>
        <v>0</v>
      </c>
      <c r="AA58" s="57">
        <f>RANK(Z58,$Z$4:$Z$69,0)</f>
        <v>24</v>
      </c>
      <c r="AB58" s="37">
        <f t="shared" si="0"/>
        <v>0</v>
      </c>
      <c r="AC58" s="37">
        <f t="shared" si="19"/>
        <v>0</v>
      </c>
      <c r="AD58" s="37">
        <f t="shared" si="20"/>
        <v>0</v>
      </c>
      <c r="AE58" s="37">
        <f t="shared" si="21"/>
        <v>0</v>
      </c>
      <c r="AF58" s="37">
        <f t="shared" si="22"/>
        <v>0</v>
      </c>
      <c r="AG58" s="37">
        <f t="shared" si="23"/>
        <v>0</v>
      </c>
      <c r="AH58" s="37">
        <f t="shared" si="24"/>
        <v>0</v>
      </c>
      <c r="AI58" s="37">
        <f t="shared" si="25"/>
        <v>0</v>
      </c>
      <c r="AJ58" s="37">
        <f t="shared" si="26"/>
        <v>0</v>
      </c>
      <c r="AK58" s="37">
        <f t="shared" si="27"/>
        <v>0</v>
      </c>
      <c r="AL58" s="37">
        <f t="shared" si="28"/>
        <v>0</v>
      </c>
    </row>
    <row r="59" spans="1:39" customFormat="1" x14ac:dyDescent="0.2">
      <c r="A59">
        <f t="shared" si="11"/>
        <v>1</v>
      </c>
      <c r="B59" s="51">
        <v>322</v>
      </c>
      <c r="C59" s="58" t="str">
        <f>VLOOKUP($B59,[1]Sheet1!$A$3:$D$92,2,FALSE)</f>
        <v>Victoria</v>
      </c>
      <c r="D59" s="59" t="str">
        <f>VLOOKUP($B59,[1]Sheet1!$A$3:$D$92,3,FALSE)</f>
        <v>P Stokell</v>
      </c>
      <c r="E59" s="52">
        <f>IF(ISNA(VLOOKUP($B59,'Race 1'!$A$5:$I$31,9,FALSE)),"DNC",VLOOKUP($B59,'Race 1'!$A$5:$I$31,9,FALSE))</f>
        <v>4</v>
      </c>
      <c r="F59" s="53">
        <f>IF(AND(E59&lt;50,E59&gt;0),400/(E59+3),IF(E59="DNF",400/(E$71+4),0))</f>
        <v>57.142857142857146</v>
      </c>
      <c r="G59" s="54">
        <f>IF(ISNA(VLOOKUP($B59,'Race 2'!$A$5:$I$32,9,FALSE)),"DNC",VLOOKUP($B59,'Race 2'!$A$5:$I$32,9,FALSE))</f>
        <v>3</v>
      </c>
      <c r="H59" s="53">
        <f>IF(AND(G59&lt;50,G59&gt;0),400/(G59+3),IF(G59="DNF",400/(G$71+4),0))</f>
        <v>66.666666666666671</v>
      </c>
      <c r="I59" s="54">
        <f>IF(ISNA(VLOOKUP($B59,'Race 3'!$A$5:$I$35,9,FALSE)),"DNC",VLOOKUP($B59,'Race 3'!$A$5:$I$35,9,FALSE))</f>
        <v>12</v>
      </c>
      <c r="J59" s="53">
        <f>IF(AND(I59&lt;50,I59&gt;0),400/(I59+3),IF(I59="DNF",400/(I$71+4),0))</f>
        <v>26.666666666666668</v>
      </c>
      <c r="K59" s="54">
        <f>IF(ISNA(VLOOKUP($B59,'Race 4'!$A$5:$I$23,9,FALSE)),"DNC",VLOOKUP($B59,'Race 4'!$A$5:$I$23,9,FALSE))</f>
        <v>12</v>
      </c>
      <c r="L59" s="53">
        <f>IF(AND(K59&lt;50,K59&gt;0),400/(K59+3),IF(K59="DNF",400/(K$71+4),0))</f>
        <v>26.666666666666668</v>
      </c>
      <c r="M59" s="54">
        <f>IF(ISNA(VLOOKUP($B59,'Race 5'!$A$5:$I$33,9,FALSE)),"DNC",VLOOKUP($B59,'Race 5'!$A$5:$I$33,9,FALSE))</f>
        <v>2</v>
      </c>
      <c r="N59" s="53">
        <f>IF(AND(M59&lt;50,M59&gt;0),400/(M59+3),IF(M59="DNF",400/(M$71+4),0))</f>
        <v>80</v>
      </c>
      <c r="O59" s="54">
        <f>IF(ISNA(VLOOKUP($B59,'Race 6'!$A$5:$I$25,9,FALSE)),"DNC",VLOOKUP($B59,'Race 6'!$A$5:$I$25,9,FALSE))</f>
        <v>3</v>
      </c>
      <c r="P59" s="53">
        <f>IF(AND(O59&lt;50,O59&gt;0),400/(O59+3),IF(O59="DNF",400/(O$71+4),0))</f>
        <v>66.666666666666671</v>
      </c>
      <c r="Q59" s="54">
        <f>IF(ISNA(VLOOKUP($B59,'Race 7'!$A$5:$I$29,9,FALSE)),"DNC",VLOOKUP($B59,'Race 7'!$A$5:$I$29,9,FALSE))</f>
        <v>11</v>
      </c>
      <c r="R59" s="53">
        <f>IF(AND(Q59&lt;50,Q59&gt;0),400/(Q59+3),IF(Q59="DNF",400/(Q$71+4),0))</f>
        <v>28.571428571428573</v>
      </c>
      <c r="S59" s="54">
        <f>IF(ISNA(VLOOKUP($B59,'Race 8'!$A$5:$I$24,9,FALSE)),"DNC",VLOOKUP($B59,'Race 8'!$A$5:$I$24,9,FALSE))</f>
        <v>9</v>
      </c>
      <c r="T59" s="53">
        <f>IF(AND(S59&lt;50,S59&gt;0),400/(S59+3),IF(S59="DNF",400/(S$71+4),0))</f>
        <v>33.333333333333336</v>
      </c>
      <c r="U59" s="54" t="str">
        <f>IF(ISNA(VLOOKUP($B59,'Race 9'!$A$5:$I$35,9,FALSE)),"DNC",VLOOKUP($B59,'Race 9'!$A$5:$I$35,9,FALSE))</f>
        <v>DNC</v>
      </c>
      <c r="V59" s="53">
        <f>IF(AND(U59&lt;50,U59&gt;0),400/(U59+3),IF(U59="DNF",400/(U$71+4),0))</f>
        <v>0</v>
      </c>
      <c r="W59" s="54" t="str">
        <f>IF(ISNA(VLOOKUP($B59,'Race 10'!$A$5:$I$35,9,FALSE)),"DNC",VLOOKUP($B59,'Race 10'!$A$5:$I$35,9,FALSE))</f>
        <v>DNC</v>
      </c>
      <c r="X59" s="53">
        <f>IF(AND(W59&lt;50,W59&gt;0),400/(W59+3),IF(W59="DNF",400/(W$71+4),0))</f>
        <v>0</v>
      </c>
      <c r="Y59" s="55">
        <f t="shared" si="12"/>
        <v>385.71428571428578</v>
      </c>
      <c r="Z59" s="56">
        <f t="shared" si="13"/>
        <v>332.38095238095246</v>
      </c>
      <c r="AA59" s="57">
        <f>RANK(Z59,$Z$4:$Z$69,0)</f>
        <v>4</v>
      </c>
      <c r="AB59" s="37">
        <f t="shared" si="0"/>
        <v>53.333333333333336</v>
      </c>
      <c r="AC59" s="37">
        <f t="shared" si="19"/>
        <v>57.142857142857146</v>
      </c>
      <c r="AD59" s="37">
        <f t="shared" si="20"/>
        <v>66.666666666666671</v>
      </c>
      <c r="AE59" s="37">
        <f t="shared" si="21"/>
        <v>26.666666666666668</v>
      </c>
      <c r="AF59" s="37">
        <f t="shared" si="22"/>
        <v>26.666666666666668</v>
      </c>
      <c r="AG59" s="37">
        <f t="shared" si="23"/>
        <v>80</v>
      </c>
      <c r="AH59" s="37">
        <f t="shared" si="24"/>
        <v>66.666666666666671</v>
      </c>
      <c r="AI59" s="37">
        <f t="shared" si="25"/>
        <v>28.571428571428573</v>
      </c>
      <c r="AJ59" s="37">
        <f t="shared" si="26"/>
        <v>33.333333333333336</v>
      </c>
      <c r="AK59" s="37">
        <f t="shared" si="27"/>
        <v>0</v>
      </c>
      <c r="AL59" s="37">
        <f t="shared" si="28"/>
        <v>0</v>
      </c>
    </row>
    <row r="60" spans="1:39" customFormat="1" hidden="1" x14ac:dyDescent="0.2">
      <c r="A60">
        <f t="shared" si="11"/>
        <v>0</v>
      </c>
      <c r="B60" s="51">
        <v>323</v>
      </c>
      <c r="C60" s="58" t="str">
        <f>VLOOKUP($B60,[1]Sheet1!$A$3:$D$94,2,FALSE)</f>
        <v>Exception</v>
      </c>
      <c r="D60" s="59" t="str">
        <f>VLOOKUP($B60,[1]Sheet1!$A$3:$D$94,3,FALSE)</f>
        <v>R Wenham</v>
      </c>
      <c r="E60" s="52" t="str">
        <f>IF(ISNA(VLOOKUP($B60,'Race 1'!$A$5:$I$31,9,FALSE)),"DNC",VLOOKUP($B60,'Race 1'!$A$5:$I$31,9,FALSE))</f>
        <v>DNC</v>
      </c>
      <c r="F60" s="53">
        <f>IF(AND(E60&lt;50,E60&gt;0),400/(E60+3),IF(E60="DNF",400/(E$71+4),0))</f>
        <v>0</v>
      </c>
      <c r="G60" s="54" t="str">
        <f>IF(ISNA(VLOOKUP($B60,'Race 2'!$A$5:$I$32,9,FALSE)),"DNC",VLOOKUP($B60,'Race 2'!$A$5:$I$32,9,FALSE))</f>
        <v>DNC</v>
      </c>
      <c r="H60" s="53">
        <f>IF(AND(G60&lt;50,G60&gt;0),400/(G60+3),IF(G60="DNF",400/(G$71+4),0))</f>
        <v>0</v>
      </c>
      <c r="I60" s="54" t="str">
        <f>IF(ISNA(VLOOKUP($B60,'Race 3'!$A$5:$I$35,9,FALSE)),"DNC",VLOOKUP($B60,'Race 3'!$A$5:$I$35,9,FALSE))</f>
        <v>DNC</v>
      </c>
      <c r="J60" s="53">
        <f>IF(AND(I60&lt;50,I60&gt;0),400/(I60+3),IF(I60="DNF",400/(I$71+4),0))</f>
        <v>0</v>
      </c>
      <c r="K60" s="54" t="str">
        <f>IF(ISNA(VLOOKUP($B60,'Race 4'!$A$5:$I$23,9,FALSE)),"DNC",VLOOKUP($B60,'Race 4'!$A$5:$I$23,9,FALSE))</f>
        <v>DNC</v>
      </c>
      <c r="L60" s="53">
        <f>IF(AND(K60&lt;50,K60&gt;0),400/(K60+3),IF(K60="DNF",400/(K$71+4),0))</f>
        <v>0</v>
      </c>
      <c r="M60" s="54" t="str">
        <f>IF(ISNA(VLOOKUP($B60,'Race 5'!$A$5:$I$33,9,FALSE)),"DNC",VLOOKUP($B60,'Race 5'!$A$5:$I$33,9,FALSE))</f>
        <v>DNC</v>
      </c>
      <c r="N60" s="53">
        <f>IF(AND(M60&lt;50,M60&gt;0),400/(M60+3),IF(M60="DNF",400/(M$71+4),0))</f>
        <v>0</v>
      </c>
      <c r="O60" s="54" t="str">
        <f>IF(ISNA(VLOOKUP($B60,'Race 6'!$A$5:$I$25,9,FALSE)),"DNC",VLOOKUP($B60,'Race 6'!$A$5:$I$25,9,FALSE))</f>
        <v>DNC</v>
      </c>
      <c r="P60" s="53">
        <f>IF(AND(O60&lt;50,O60&gt;0),400/(O60+3),IF(O60="DNF",400/(O$71+4),0))</f>
        <v>0</v>
      </c>
      <c r="Q60" s="54" t="str">
        <f>IF(ISNA(VLOOKUP($B60,'Race 7'!$A$5:$I$29,9,FALSE)),"DNC",VLOOKUP($B60,'Race 7'!$A$5:$I$29,9,FALSE))</f>
        <v>DNC</v>
      </c>
      <c r="R60" s="53">
        <f>IF(AND(Q60&lt;50,Q60&gt;0),400/(Q60+3),IF(Q60="DNF",400/(Q$71+4),0))</f>
        <v>0</v>
      </c>
      <c r="S60" s="54" t="str">
        <f>IF(ISNA(VLOOKUP($B60,'Race 8'!$A$5:$I$24,9,FALSE)),"DNC",VLOOKUP($B60,'Race 8'!$A$5:$I$24,9,FALSE))</f>
        <v>DNC</v>
      </c>
      <c r="T60" s="53">
        <f>IF(AND(S60&lt;50,S60&gt;0),400/(S60+3),IF(S60="DNF",400/(S$71+4),0))</f>
        <v>0</v>
      </c>
      <c r="U60" s="54" t="str">
        <f>IF(ISNA(VLOOKUP($B60,'Race 9'!$A$5:$I$35,9,FALSE)),"DNC",VLOOKUP($B60,'Race 9'!$A$5:$I$35,9,FALSE))</f>
        <v>DNC</v>
      </c>
      <c r="V60" s="53">
        <f>IF(AND(U60&lt;50,U60&gt;0),400/(U60+3),IF(U60="DNF",400/(U$71+4),0))</f>
        <v>0</v>
      </c>
      <c r="W60" s="54" t="str">
        <f>IF(ISNA(VLOOKUP($B60,'Race 10'!$A$5:$I$35,9,FALSE)),"DNC",VLOOKUP($B60,'Race 10'!$A$5:$I$35,9,FALSE))</f>
        <v>DNC</v>
      </c>
      <c r="X60" s="53">
        <f>IF(AND(W60&lt;50,W60&gt;0),400/(W60+3),IF(W60="DNF",400/(W$71+4),0))</f>
        <v>0</v>
      </c>
      <c r="Y60" s="55">
        <f t="shared" si="12"/>
        <v>0</v>
      </c>
      <c r="Z60" s="56">
        <f t="shared" si="13"/>
        <v>0</v>
      </c>
      <c r="AA60" s="57">
        <f>RANK(Z60,$Z$4:$Z$69,0)</f>
        <v>24</v>
      </c>
      <c r="AB60" s="37">
        <f t="shared" si="0"/>
        <v>0</v>
      </c>
      <c r="AC60" s="37">
        <f t="shared" si="19"/>
        <v>0</v>
      </c>
      <c r="AD60" s="37">
        <f t="shared" si="20"/>
        <v>0</v>
      </c>
      <c r="AE60" s="37">
        <f t="shared" si="21"/>
        <v>0</v>
      </c>
      <c r="AF60" s="37">
        <f t="shared" si="22"/>
        <v>0</v>
      </c>
      <c r="AG60" s="37">
        <f t="shared" si="23"/>
        <v>0</v>
      </c>
      <c r="AH60" s="37">
        <f t="shared" si="24"/>
        <v>0</v>
      </c>
      <c r="AI60" s="37">
        <f t="shared" si="25"/>
        <v>0</v>
      </c>
      <c r="AJ60" s="37">
        <f t="shared" si="26"/>
        <v>0</v>
      </c>
      <c r="AK60" s="37">
        <f t="shared" si="27"/>
        <v>0</v>
      </c>
      <c r="AL60" s="37">
        <f t="shared" si="28"/>
        <v>0</v>
      </c>
    </row>
    <row r="61" spans="1:39" customFormat="1" x14ac:dyDescent="0.2">
      <c r="A61">
        <f t="shared" si="11"/>
        <v>1</v>
      </c>
      <c r="B61" s="51">
        <v>324</v>
      </c>
      <c r="C61" s="58" t="str">
        <f>VLOOKUP($B61,[1]Sheet1!$A$3:$D$92,2,FALSE)</f>
        <v>Bonnie</v>
      </c>
      <c r="D61" s="59" t="str">
        <f>VLOOKUP($B61,[1]Sheet1!$A$3:$D$92,3,FALSE)</f>
        <v>G Hore</v>
      </c>
      <c r="E61" s="52">
        <f>IF(ISNA(VLOOKUP($B61,'Race 1'!$A$5:$I$31,9,FALSE)),"DNC",VLOOKUP($B61,'Race 1'!$A$5:$I$31,9,FALSE))</f>
        <v>9</v>
      </c>
      <c r="F61" s="53">
        <f>IF(AND(E61&lt;50,E61&gt;0),400/(E61+3),IF(E61="DNF",400/(E$71+4),0))</f>
        <v>33.333333333333336</v>
      </c>
      <c r="G61" s="54">
        <f>IF(ISNA(VLOOKUP($B61,'Race 2'!$A$5:$I$32,9,FALSE)),"DNC",VLOOKUP($B61,'Race 2'!$A$5:$I$32,9,FALSE))</f>
        <v>5</v>
      </c>
      <c r="H61" s="53">
        <f>IF(AND(G61&lt;50,G61&gt;0),400/(G61+3),IF(G61="DNF",400/(G$71+4),0))</f>
        <v>50</v>
      </c>
      <c r="I61" s="54">
        <f>IF(ISNA(VLOOKUP($B61,'Race 3'!$A$5:$I$35,9,FALSE)),"DNC",VLOOKUP($B61,'Race 3'!$A$5:$I$35,9,FALSE))</f>
        <v>13</v>
      </c>
      <c r="J61" s="53">
        <f>IF(AND(I61&lt;50,I61&gt;0),400/(I61+3),IF(I61="DNF",400/(I$71+4),0))</f>
        <v>25</v>
      </c>
      <c r="K61" s="54" t="str">
        <f>IF(ISNA(VLOOKUP($B61,'Race 4'!$A$5:$I$23,9,FALSE)),"DNC",VLOOKUP($B61,'Race 4'!$A$5:$I$23,9,FALSE))</f>
        <v>DNF</v>
      </c>
      <c r="L61" s="53">
        <f>IF(AND(K61&lt;50,K61&gt;0),400/(K61+3),IF(K61="DNF",400/(K$71+4),0))</f>
        <v>23.529411764705884</v>
      </c>
      <c r="M61" s="54">
        <f>IF(ISNA(VLOOKUP($B61,'Race 5'!$A$5:$I$33,9,FALSE)),"DNC",VLOOKUP($B61,'Race 5'!$A$5:$I$33,9,FALSE))</f>
        <v>15</v>
      </c>
      <c r="N61" s="53">
        <f>IF(AND(M61&lt;50,M61&gt;0),400/(M61+3),IF(M61="DNF",400/(M$71+4),0))</f>
        <v>22.222222222222221</v>
      </c>
      <c r="O61" s="54">
        <f>IF(ISNA(VLOOKUP($B61,'Race 6'!$A$5:$I$25,9,FALSE)),"DNC",VLOOKUP($B61,'Race 6'!$A$5:$I$25,9,FALSE))</f>
        <v>14</v>
      </c>
      <c r="P61" s="53">
        <f>IF(AND(O61&lt;50,O61&gt;0),400/(O61+3),IF(O61="DNF",400/(O$71+4),0))</f>
        <v>23.529411764705884</v>
      </c>
      <c r="Q61" s="54" t="str">
        <f>IF(ISNA(VLOOKUP($B61,'Race 7'!$A$5:$I$29,9,FALSE)),"DNC",VLOOKUP($B61,'Race 7'!$A$5:$I$29,9,FALSE))</f>
        <v>DNC</v>
      </c>
      <c r="R61" s="53">
        <f>IF(AND(Q61&lt;50,Q61&gt;0),400/(Q61+3),IF(Q61="DNF",400/(Q$71+4),0))</f>
        <v>0</v>
      </c>
      <c r="S61" s="54" t="str">
        <f>IF(ISNA(VLOOKUP($B61,'Race 8'!$A$5:$I$24,9,FALSE)),"DNC",VLOOKUP($B61,'Race 8'!$A$5:$I$24,9,FALSE))</f>
        <v>DNC</v>
      </c>
      <c r="T61" s="53">
        <f>IF(AND(S61&lt;50,S61&gt;0),400/(S61+3),IF(S61="DNF",400/(S$71+4),0))</f>
        <v>0</v>
      </c>
      <c r="U61" s="54" t="str">
        <f>IF(ISNA(VLOOKUP($B61,'Race 9'!$A$5:$I$35,9,FALSE)),"DNC",VLOOKUP($B61,'Race 9'!$A$5:$I$35,9,FALSE))</f>
        <v>DNC</v>
      </c>
      <c r="V61" s="53">
        <f>IF(AND(U61&lt;50,U61&gt;0),400/(U61+3),IF(U61="DNF",400/(U$71+4),0))</f>
        <v>0</v>
      </c>
      <c r="W61" s="54" t="str">
        <f>IF(ISNA(VLOOKUP($B61,'Race 10'!$A$5:$I$35,9,FALSE)),"DNC",VLOOKUP($B61,'Race 10'!$A$5:$I$35,9,FALSE))</f>
        <v>DNC</v>
      </c>
      <c r="X61" s="53">
        <f>IF(AND(W61&lt;50,W61&gt;0),400/(W61+3),IF(W61="DNF",400/(W$71+4),0))</f>
        <v>0</v>
      </c>
      <c r="Y61" s="55">
        <f t="shared" si="12"/>
        <v>177.61437908496734</v>
      </c>
      <c r="Z61" s="56">
        <f t="shared" si="13"/>
        <v>177.61437908496734</v>
      </c>
      <c r="AA61" s="57">
        <f>RANK(Z61,$Z$4:$Z$69,0)</f>
        <v>13</v>
      </c>
      <c r="AB61" s="37">
        <f t="shared" si="0"/>
        <v>0</v>
      </c>
      <c r="AC61" s="37">
        <f t="shared" si="19"/>
        <v>33.333333333333336</v>
      </c>
      <c r="AD61" s="37">
        <f t="shared" si="20"/>
        <v>50</v>
      </c>
      <c r="AE61" s="37">
        <f t="shared" si="21"/>
        <v>25</v>
      </c>
      <c r="AF61" s="37">
        <f t="shared" si="22"/>
        <v>23.529411764705884</v>
      </c>
      <c r="AG61" s="37">
        <f t="shared" si="23"/>
        <v>22.222222222222221</v>
      </c>
      <c r="AH61" s="37">
        <f t="shared" si="24"/>
        <v>23.529411764705884</v>
      </c>
      <c r="AI61" s="37">
        <f t="shared" si="25"/>
        <v>0</v>
      </c>
      <c r="AJ61" s="37">
        <f t="shared" si="26"/>
        <v>0</v>
      </c>
      <c r="AK61" s="37">
        <f t="shared" si="27"/>
        <v>0</v>
      </c>
      <c r="AL61" s="37">
        <f t="shared" si="28"/>
        <v>0</v>
      </c>
    </row>
    <row r="62" spans="1:39" hidden="1" x14ac:dyDescent="0.2">
      <c r="A62">
        <f t="shared" si="11"/>
        <v>0</v>
      </c>
      <c r="B62" s="51">
        <v>326</v>
      </c>
      <c r="C62" s="58" t="str">
        <f>VLOOKUP($B62,[1]Sheet1!$A$3:$D$92,2,FALSE)</f>
        <v>Tracker</v>
      </c>
      <c r="D62" s="59" t="str">
        <f>VLOOKUP($B62,[1]Sheet1!$A$3:$D$92,3,FALSE)</f>
        <v>T Park</v>
      </c>
      <c r="E62" s="52" t="str">
        <f>IF(ISNA(VLOOKUP($B62,'Race 1'!$A$5:$I$31,9,FALSE)),"DNC",VLOOKUP($B62,'Race 1'!$A$5:$I$31,9,FALSE))</f>
        <v>DNC</v>
      </c>
      <c r="F62" s="53">
        <f>IF(AND(E62&lt;50,E62&gt;0),400/(E62+3),IF(E62="DNF",400/(E$71+4),0))</f>
        <v>0</v>
      </c>
      <c r="G62" s="54" t="str">
        <f>IF(ISNA(VLOOKUP($B62,'Race 2'!$A$5:$I$32,9,FALSE)),"DNC",VLOOKUP($B62,'Race 2'!$A$5:$I$32,9,FALSE))</f>
        <v>DNC</v>
      </c>
      <c r="H62" s="53">
        <f>IF(AND(G62&lt;50,G62&gt;0),400/(G62+3),IF(G62="DNF",400/(G$71+4),0))</f>
        <v>0</v>
      </c>
      <c r="I62" s="54" t="str">
        <f>IF(ISNA(VLOOKUP($B62,'Race 3'!$A$5:$I$35,9,FALSE)),"DNC",VLOOKUP($B62,'Race 3'!$A$5:$I$35,9,FALSE))</f>
        <v>DNC</v>
      </c>
      <c r="J62" s="53">
        <f>IF(AND(I62&lt;50,I62&gt;0),400/(I62+3),IF(I62="DNF",400/(I$71+4),0))</f>
        <v>0</v>
      </c>
      <c r="K62" s="54" t="str">
        <f>IF(ISNA(VLOOKUP($B62,'Race 4'!$A$5:$I$23,9,FALSE)),"DNC",VLOOKUP($B62,'Race 4'!$A$5:$I$23,9,FALSE))</f>
        <v>DNC</v>
      </c>
      <c r="L62" s="53">
        <f>IF(AND(K62&lt;50,K62&gt;0),400/(K62+3),IF(K62="DNF",400/(K$71+4),0))</f>
        <v>0</v>
      </c>
      <c r="M62" s="54" t="str">
        <f>IF(ISNA(VLOOKUP($B62,'Race 5'!$A$5:$I$33,9,FALSE)),"DNC",VLOOKUP($B62,'Race 5'!$A$5:$I$33,9,FALSE))</f>
        <v>DNC</v>
      </c>
      <c r="N62" s="53">
        <f>IF(AND(M62&lt;50,M62&gt;0),400/(M62+3),IF(M62="DNF",400/(M$71+4),0))</f>
        <v>0</v>
      </c>
      <c r="O62" s="54" t="str">
        <f>IF(ISNA(VLOOKUP($B62,'Race 6'!$A$5:$I$25,9,FALSE)),"DNC",VLOOKUP($B62,'Race 6'!$A$5:$I$25,9,FALSE))</f>
        <v>DNC</v>
      </c>
      <c r="P62" s="53">
        <f>IF(AND(O62&lt;50,O62&gt;0),400/(O62+3),IF(O62="DNF",400/(O$71+4),0))</f>
        <v>0</v>
      </c>
      <c r="Q62" s="54" t="str">
        <f>IF(ISNA(VLOOKUP($B62,'Race 7'!$A$5:$I$29,9,FALSE)),"DNC",VLOOKUP($B62,'Race 7'!$A$5:$I$29,9,FALSE))</f>
        <v>DNC</v>
      </c>
      <c r="R62" s="53">
        <f>IF(AND(Q62&lt;50,Q62&gt;0),400/(Q62+3),IF(Q62="DNF",400/(Q$71+4),0))</f>
        <v>0</v>
      </c>
      <c r="S62" s="54" t="str">
        <f>IF(ISNA(VLOOKUP($B62,'Race 8'!$A$5:$I$24,9,FALSE)),"DNC",VLOOKUP($B62,'Race 8'!$A$5:$I$24,9,FALSE))</f>
        <v>DNC</v>
      </c>
      <c r="T62" s="53">
        <f>IF(AND(S62&lt;50,S62&gt;0),400/(S62+3),IF(S62="DNF",400/(S$71+4),0))</f>
        <v>0</v>
      </c>
      <c r="U62" s="54" t="str">
        <f>IF(ISNA(VLOOKUP($B62,'Race 9'!$A$5:$I$35,9,FALSE)),"DNC",VLOOKUP($B62,'Race 9'!$A$5:$I$35,9,FALSE))</f>
        <v>DNC</v>
      </c>
      <c r="V62" s="53">
        <f>IF(AND(U62&lt;50,U62&gt;0),400/(U62+3),IF(U62="DNF",400/(U$71+4),0))</f>
        <v>0</v>
      </c>
      <c r="W62" s="54" t="str">
        <f>IF(ISNA(VLOOKUP($B62,'Race 10'!$A$5:$I$35,9,FALSE)),"DNC",VLOOKUP($B62,'Race 10'!$A$5:$I$35,9,FALSE))</f>
        <v>DNC</v>
      </c>
      <c r="X62" s="53">
        <f>IF(AND(W62&lt;50,W62&gt;0),400/(W62+3),IF(W62="DNF",400/(W$71+4),0))</f>
        <v>0</v>
      </c>
      <c r="Y62" s="55">
        <f t="shared" si="12"/>
        <v>0</v>
      </c>
      <c r="Z62" s="56">
        <f t="shared" si="13"/>
        <v>0</v>
      </c>
      <c r="AA62" s="57">
        <f>RANK(Z62,$Z$4:$Z$69,0)</f>
        <v>24</v>
      </c>
      <c r="AB62" s="37">
        <f t="shared" si="0"/>
        <v>0</v>
      </c>
      <c r="AC62" s="37">
        <f t="shared" si="19"/>
        <v>0</v>
      </c>
      <c r="AD62" s="37">
        <f t="shared" si="20"/>
        <v>0</v>
      </c>
      <c r="AE62" s="37">
        <f t="shared" si="21"/>
        <v>0</v>
      </c>
      <c r="AF62" s="37">
        <f t="shared" si="22"/>
        <v>0</v>
      </c>
      <c r="AG62" s="37">
        <f t="shared" si="23"/>
        <v>0</v>
      </c>
      <c r="AH62" s="37">
        <f t="shared" si="24"/>
        <v>0</v>
      </c>
      <c r="AI62" s="37">
        <f t="shared" si="25"/>
        <v>0</v>
      </c>
      <c r="AJ62" s="37">
        <f t="shared" si="26"/>
        <v>0</v>
      </c>
      <c r="AK62" s="37">
        <f t="shared" si="27"/>
        <v>0</v>
      </c>
      <c r="AL62" s="37">
        <f t="shared" si="28"/>
        <v>0</v>
      </c>
    </row>
    <row r="63" spans="1:39" customFormat="1" x14ac:dyDescent="0.2">
      <c r="A63">
        <f t="shared" si="11"/>
        <v>1</v>
      </c>
      <c r="B63" s="51">
        <v>327</v>
      </c>
      <c r="C63" s="58" t="str">
        <f>VLOOKUP($B63,[1]Sheet1!$A$3:$D$94,2,FALSE)</f>
        <v>Saucy Susan</v>
      </c>
      <c r="D63" s="59" t="str">
        <f>VLOOKUP($B63,[1]Sheet1!$A$3:$D$94,3,FALSE)</f>
        <v>K Dawson</v>
      </c>
      <c r="E63" s="52">
        <f>IF(ISNA(VLOOKUP($B63,'Race 1'!$A$5:$I$31,9,FALSE)),"DNC",VLOOKUP($B63,'Race 1'!$A$5:$I$31,9,FALSE))</f>
        <v>6</v>
      </c>
      <c r="F63" s="53">
        <f>IF(AND(E63&lt;50,E63&gt;0),400/(E63+3),IF(E63="DNF",400/(E$71+4),0))</f>
        <v>44.444444444444443</v>
      </c>
      <c r="G63" s="54">
        <f>IF(ISNA(VLOOKUP($B63,'Race 2'!$A$5:$I$32,9,FALSE)),"DNC",VLOOKUP($B63,'Race 2'!$A$5:$I$32,9,FALSE))</f>
        <v>10</v>
      </c>
      <c r="H63" s="53">
        <f>IF(AND(G63&lt;50,G63&gt;0),400/(G63+3),IF(G63="DNF",400/(G$71+4),0))</f>
        <v>30.76923076923077</v>
      </c>
      <c r="I63" s="54" t="str">
        <f>IF(ISNA(VLOOKUP($B63,'Race 3'!$A$5:$I$35,9,FALSE)),"DNC",VLOOKUP($B63,'Race 3'!$A$5:$I$35,9,FALSE))</f>
        <v>DNC</v>
      </c>
      <c r="J63" s="53">
        <f>IF(AND(I63&lt;50,I63&gt;0),400/(I63+3),IF(I63="DNF",400/(I$71+4),0))</f>
        <v>0</v>
      </c>
      <c r="K63" s="54" t="str">
        <f>IF(ISNA(VLOOKUP($B63,'Race 4'!$A$5:$I$23,9,FALSE)),"DNC",VLOOKUP($B63,'Race 4'!$A$5:$I$23,9,FALSE))</f>
        <v>DNC</v>
      </c>
      <c r="L63" s="53">
        <f>IF(AND(K63&lt;50,K63&gt;0),400/(K63+3),IF(K63="DNF",400/(K$71+4),0))</f>
        <v>0</v>
      </c>
      <c r="M63" s="54" t="str">
        <f>IF(ISNA(VLOOKUP($B63,'Race 5'!$A$5:$I$33,9,FALSE)),"DNC",VLOOKUP($B63,'Race 5'!$A$5:$I$33,9,FALSE))</f>
        <v>DNC</v>
      </c>
      <c r="N63" s="53">
        <f>IF(AND(M63&lt;50,M63&gt;0),400/(M63+3),IF(M63="DNF",400/(M$71+4),0))</f>
        <v>0</v>
      </c>
      <c r="O63" s="54" t="str">
        <f>IF(ISNA(VLOOKUP($B63,'Race 6'!$A$5:$I$25,9,FALSE)),"DNC",VLOOKUP($B63,'Race 6'!$A$5:$I$25,9,FALSE))</f>
        <v>DNC</v>
      </c>
      <c r="P63" s="53">
        <f>IF(AND(O63&lt;50,O63&gt;0),400/(O63+3),IF(O63="DNF",400/(O$71+4),0))</f>
        <v>0</v>
      </c>
      <c r="Q63" s="54" t="str">
        <f>IF(ISNA(VLOOKUP($B63,'Race 7'!$A$5:$I$29,9,FALSE)),"DNC",VLOOKUP($B63,'Race 7'!$A$5:$I$29,9,FALSE))</f>
        <v>DNC</v>
      </c>
      <c r="R63" s="53">
        <f>IF(AND(Q63&lt;50,Q63&gt;0),400/(Q63+3),IF(Q63="DNF",400/(Q$71+4),0))</f>
        <v>0</v>
      </c>
      <c r="S63" s="54" t="str">
        <f>IF(ISNA(VLOOKUP($B63,'Race 8'!$A$5:$I$24,9,FALSE)),"DNC",VLOOKUP($B63,'Race 8'!$A$5:$I$24,9,FALSE))</f>
        <v>DNC</v>
      </c>
      <c r="T63" s="53">
        <f>IF(AND(S63&lt;50,S63&gt;0),400/(S63+3),IF(S63="DNF",400/(S$71+4),0))</f>
        <v>0</v>
      </c>
      <c r="U63" s="54" t="str">
        <f>IF(ISNA(VLOOKUP($B63,'Race 9'!$A$5:$I$35,9,FALSE)),"DNC",VLOOKUP($B63,'Race 9'!$A$5:$I$35,9,FALSE))</f>
        <v>DNC</v>
      </c>
      <c r="V63" s="53">
        <f>IF(AND(U63&lt;50,U63&gt;0),400/(U63+3),IF(U63="DNF",400/(U$71+4),0))</f>
        <v>0</v>
      </c>
      <c r="W63" s="54" t="str">
        <f>IF(ISNA(VLOOKUP($B63,'Race 10'!$A$5:$I$35,9,FALSE)),"DNC",VLOOKUP($B63,'Race 10'!$A$5:$I$35,9,FALSE))</f>
        <v>DNC</v>
      </c>
      <c r="X63" s="53">
        <f>IF(AND(W63&lt;50,W63&gt;0),400/(W63+3),IF(W63="DNF",400/(W$71+4),0))</f>
        <v>0</v>
      </c>
      <c r="Y63" s="55">
        <f t="shared" si="12"/>
        <v>75.213675213675216</v>
      </c>
      <c r="Z63" s="56">
        <f t="shared" si="13"/>
        <v>75.213675213675216</v>
      </c>
      <c r="AA63" s="57">
        <f>RANK(Z63,$Z$4:$Z$69,0)</f>
        <v>16</v>
      </c>
      <c r="AB63" s="37">
        <f t="shared" si="0"/>
        <v>0</v>
      </c>
      <c r="AC63" s="37">
        <f t="shared" si="19"/>
        <v>44.444444444444443</v>
      </c>
      <c r="AD63" s="37">
        <f t="shared" si="20"/>
        <v>30.76923076923077</v>
      </c>
      <c r="AE63" s="37">
        <f t="shared" si="21"/>
        <v>0</v>
      </c>
      <c r="AF63" s="37">
        <f t="shared" si="22"/>
        <v>0</v>
      </c>
      <c r="AG63" s="37">
        <f t="shared" si="23"/>
        <v>0</v>
      </c>
      <c r="AH63" s="37">
        <f t="shared" si="24"/>
        <v>0</v>
      </c>
      <c r="AI63" s="37">
        <f t="shared" si="25"/>
        <v>0</v>
      </c>
      <c r="AJ63" s="37">
        <f t="shared" si="26"/>
        <v>0</v>
      </c>
      <c r="AK63" s="37">
        <f t="shared" si="27"/>
        <v>0</v>
      </c>
      <c r="AL63" s="37">
        <f t="shared" si="28"/>
        <v>0</v>
      </c>
    </row>
    <row r="64" spans="1:39" customFormat="1" hidden="1" x14ac:dyDescent="0.2">
      <c r="A64">
        <f t="shared" si="11"/>
        <v>0</v>
      </c>
      <c r="B64" s="51">
        <v>330</v>
      </c>
      <c r="C64" s="58" t="str">
        <f>VLOOKUP($B64,[1]Sheet1!$A$3:$D$92,2,FALSE)</f>
        <v>Kiwi Monogams</v>
      </c>
      <c r="D64" s="59" t="str">
        <f>VLOOKUP($B64,[1]Sheet1!$A$3:$D$92,3,FALSE)</f>
        <v>B White</v>
      </c>
      <c r="E64" s="52" t="str">
        <f>IF(ISNA(VLOOKUP($B64,'Race 1'!$A$5:$I$31,9,FALSE)),"DNC",VLOOKUP($B64,'Race 1'!$A$5:$I$31,9,FALSE))</f>
        <v>DNC</v>
      </c>
      <c r="F64" s="53">
        <f>IF(AND(E64&lt;50,E64&gt;0),400/(E64+3),IF(E64="DNF",400/(E$71+4),0))</f>
        <v>0</v>
      </c>
      <c r="G64" s="54" t="str">
        <f>IF(ISNA(VLOOKUP($B64,'Race 2'!$A$5:$I$32,9,FALSE)),"DNC",VLOOKUP($B64,'Race 2'!$A$5:$I$32,9,FALSE))</f>
        <v>DNC</v>
      </c>
      <c r="H64" s="53">
        <f>IF(AND(G64&lt;50,G64&gt;0),400/(G64+3),IF(G64="DNF",400/(G$71+4),0))</f>
        <v>0</v>
      </c>
      <c r="I64" s="54" t="str">
        <f>IF(ISNA(VLOOKUP($B64,'Race 3'!$A$5:$I$35,9,FALSE)),"DNC",VLOOKUP($B64,'Race 3'!$A$5:$I$35,9,FALSE))</f>
        <v>DNC</v>
      </c>
      <c r="J64" s="53">
        <f>IF(AND(I64&lt;50,I64&gt;0),400/(I64+3),IF(I64="DNF",400/(I$71+4),0))</f>
        <v>0</v>
      </c>
      <c r="K64" s="54" t="str">
        <f>IF(ISNA(VLOOKUP($B64,'Race 4'!$A$5:$I$23,9,FALSE)),"DNC",VLOOKUP($B64,'Race 4'!$A$5:$I$23,9,FALSE))</f>
        <v>DNC</v>
      </c>
      <c r="L64" s="53">
        <f>IF(AND(K64&lt;50,K64&gt;0),400/(K64+3),IF(K64="DNF",400/(K$71+4),0))</f>
        <v>0</v>
      </c>
      <c r="M64" s="54" t="str">
        <f>IF(ISNA(VLOOKUP($B64,'Race 5'!$A$5:$I$33,9,FALSE)),"DNC",VLOOKUP($B64,'Race 5'!$A$5:$I$33,9,FALSE))</f>
        <v>DNC</v>
      </c>
      <c r="N64" s="53">
        <f>IF(AND(M64&lt;50,M64&gt;0),400/(M64+3),IF(M64="DNF",400/(M$71+4),0))</f>
        <v>0</v>
      </c>
      <c r="O64" s="54" t="str">
        <f>IF(ISNA(VLOOKUP($B64,'Race 6'!$A$5:$I$25,9,FALSE)),"DNC",VLOOKUP($B64,'Race 6'!$A$5:$I$25,9,FALSE))</f>
        <v>DNC</v>
      </c>
      <c r="P64" s="53">
        <f>IF(AND(O64&lt;50,O64&gt;0),400/(O64+3),IF(O64="DNF",400/(O$71+4),0))</f>
        <v>0</v>
      </c>
      <c r="Q64" s="54" t="str">
        <f>IF(ISNA(VLOOKUP($B64,'Race 7'!$A$5:$I$29,9,FALSE)),"DNC",VLOOKUP($B64,'Race 7'!$A$5:$I$29,9,FALSE))</f>
        <v>DNC</v>
      </c>
      <c r="R64" s="53">
        <f>IF(AND(Q64&lt;50,Q64&gt;0),400/(Q64+3),IF(Q64="DNF",400/(Q$71+4),0))</f>
        <v>0</v>
      </c>
      <c r="S64" s="54" t="str">
        <f>IF(ISNA(VLOOKUP($B64,'Race 8'!$A$5:$I$24,9,FALSE)),"DNC",VLOOKUP($B64,'Race 8'!$A$5:$I$24,9,FALSE))</f>
        <v>DNC</v>
      </c>
      <c r="T64" s="53">
        <f>IF(AND(S64&lt;50,S64&gt;0),400/(S64+3),IF(S64="DNF",400/(S$71+4),0))</f>
        <v>0</v>
      </c>
      <c r="U64" s="54" t="str">
        <f>IF(ISNA(VLOOKUP($B64,'Race 9'!$A$5:$I$35,9,FALSE)),"DNC",VLOOKUP($B64,'Race 9'!$A$5:$I$35,9,FALSE))</f>
        <v>DNC</v>
      </c>
      <c r="V64" s="53">
        <f>IF(AND(U64&lt;50,U64&gt;0),400/(U64+3),IF(U64="DNF",400/(U$71+4),0))</f>
        <v>0</v>
      </c>
      <c r="W64" s="54" t="str">
        <f>IF(ISNA(VLOOKUP($B64,'Race 10'!$A$5:$I$35,9,FALSE)),"DNC",VLOOKUP($B64,'Race 10'!$A$5:$I$35,9,FALSE))</f>
        <v>DNC</v>
      </c>
      <c r="X64" s="53">
        <f>IF(AND(W64&lt;50,W64&gt;0),400/(W64+3),IF(W64="DNF",400/(W$71+4),0))</f>
        <v>0</v>
      </c>
      <c r="Y64" s="55">
        <f t="shared" si="12"/>
        <v>0</v>
      </c>
      <c r="Z64" s="56">
        <f t="shared" si="13"/>
        <v>0</v>
      </c>
      <c r="AA64" s="57">
        <f>RANK(Z64,$Z$4:$Z$69,0)</f>
        <v>24</v>
      </c>
      <c r="AB64" s="37">
        <f t="shared" si="0"/>
        <v>0</v>
      </c>
      <c r="AC64" s="37">
        <f t="shared" si="19"/>
        <v>0</v>
      </c>
      <c r="AD64" s="37">
        <f t="shared" si="20"/>
        <v>0</v>
      </c>
      <c r="AE64" s="37">
        <f t="shared" si="21"/>
        <v>0</v>
      </c>
      <c r="AF64" s="37">
        <f t="shared" si="22"/>
        <v>0</v>
      </c>
      <c r="AG64" s="37">
        <f t="shared" si="23"/>
        <v>0</v>
      </c>
      <c r="AH64" s="37">
        <f t="shared" si="24"/>
        <v>0</v>
      </c>
      <c r="AI64" s="37">
        <f t="shared" si="25"/>
        <v>0</v>
      </c>
      <c r="AJ64" s="37">
        <f t="shared" si="26"/>
        <v>0</v>
      </c>
      <c r="AK64" s="37">
        <f t="shared" si="27"/>
        <v>0</v>
      </c>
      <c r="AL64" s="37">
        <f t="shared" si="28"/>
        <v>0</v>
      </c>
    </row>
    <row r="65" spans="1:39" customFormat="1" x14ac:dyDescent="0.2">
      <c r="A65">
        <f t="shared" si="11"/>
        <v>1</v>
      </c>
      <c r="B65" s="51">
        <v>331</v>
      </c>
      <c r="C65" s="58" t="str">
        <f>VLOOKUP($B65,[1]Sheet1!$A$3:$D$92,2,FALSE)</f>
        <v>Bil</v>
      </c>
      <c r="D65" s="59" t="str">
        <f>VLOOKUP($B65,[1]Sheet1!$A$3:$D$92,3,FALSE)</f>
        <v>D Smith</v>
      </c>
      <c r="E65" s="52">
        <f>IF(ISNA(VLOOKUP($B65,'Race 1'!$A$5:$I$31,9,FALSE)),"DNC",VLOOKUP($B65,'Race 1'!$A$5:$I$31,9,FALSE))</f>
        <v>1</v>
      </c>
      <c r="F65" s="53">
        <f>IF(AND(E65&lt;50,E65&gt;0),400/(E65+3),IF(E65="DNF",400/(E$71+4),0))</f>
        <v>100</v>
      </c>
      <c r="G65" s="54">
        <f>IF(ISNA(VLOOKUP($B65,'Race 2'!$A$5:$I$32,9,FALSE)),"DNC",VLOOKUP($B65,'Race 2'!$A$5:$I$32,9,FALSE))</f>
        <v>2</v>
      </c>
      <c r="H65" s="53">
        <f>IF(AND(G65&lt;50,G65&gt;0),400/(G65+3),IF(G65="DNF",400/(G$71+4),0))</f>
        <v>80</v>
      </c>
      <c r="I65" s="54">
        <f>IF(ISNA(VLOOKUP($B65,'Race 3'!$A$5:$I$35,9,FALSE)),"DNC",VLOOKUP($B65,'Race 3'!$A$5:$I$35,9,FALSE))</f>
        <v>1</v>
      </c>
      <c r="J65" s="53">
        <f>IF(AND(I65&lt;50,I65&gt;0),400/(I65+3),IF(I65="DNF",400/(I$71+4),0))</f>
        <v>100</v>
      </c>
      <c r="K65" s="54">
        <f>IF(ISNA(VLOOKUP($B65,'Race 4'!$A$5:$I$23,9,FALSE)),"DNC",VLOOKUP($B65,'Race 4'!$A$5:$I$23,9,FALSE))</f>
        <v>2</v>
      </c>
      <c r="L65" s="53">
        <f>IF(AND(K65&lt;50,K65&gt;0),400/(K65+3),IF(K65="DNF",400/(K$71+4),0))</f>
        <v>80</v>
      </c>
      <c r="M65" s="54">
        <f>IF(ISNA(VLOOKUP($B65,'Race 5'!$A$5:$I$33,9,FALSE)),"DNC",VLOOKUP($B65,'Race 5'!$A$5:$I$33,9,FALSE))</f>
        <v>3</v>
      </c>
      <c r="N65" s="53">
        <f>IF(AND(M65&lt;50,M65&gt;0),400/(M65+3),IF(M65="DNF",400/(M$71+4),0))</f>
        <v>66.666666666666671</v>
      </c>
      <c r="O65" s="54">
        <f>IF(ISNA(VLOOKUP($B65,'Race 6'!$A$5:$I$25,9,FALSE)),"DNC",VLOOKUP($B65,'Race 6'!$A$5:$I$25,9,FALSE))</f>
        <v>2</v>
      </c>
      <c r="P65" s="53">
        <f>IF(AND(O65&lt;50,O65&gt;0),400/(O65+3),IF(O65="DNF",400/(O$71+4),0))</f>
        <v>80</v>
      </c>
      <c r="Q65" s="54">
        <f>IF(ISNA(VLOOKUP($B65,'Race 7'!$A$5:$I$29,9,FALSE)),"DNC",VLOOKUP($B65,'Race 7'!$A$5:$I$29,9,FALSE))</f>
        <v>2</v>
      </c>
      <c r="R65" s="53">
        <f>IF(AND(Q65&lt;50,Q65&gt;0),400/(Q65+3),IF(Q65="DNF",400/(Q$71+4),0))</f>
        <v>80</v>
      </c>
      <c r="S65" s="54">
        <f>IF(ISNA(VLOOKUP($B65,'Race 8'!$A$5:$I$24,9,FALSE)),"DNC",VLOOKUP($B65,'Race 8'!$A$5:$I$24,9,FALSE))</f>
        <v>2</v>
      </c>
      <c r="T65" s="53">
        <f>IF(AND(S65&lt;50,S65&gt;0),400/(S65+3),IF(S65="DNF",400/(S$71+4),0))</f>
        <v>80</v>
      </c>
      <c r="U65" s="54" t="str">
        <f>IF(ISNA(VLOOKUP($B65,'Race 9'!$A$5:$I$35,9,FALSE)),"DNC",VLOOKUP($B65,'Race 9'!$A$5:$I$35,9,FALSE))</f>
        <v>DNC</v>
      </c>
      <c r="V65" s="53">
        <f>IF(AND(U65&lt;50,U65&gt;0),400/(U65+3),IF(U65="DNF",400/(U$71+4),0))</f>
        <v>0</v>
      </c>
      <c r="W65" s="54" t="str">
        <f>IF(ISNA(VLOOKUP($B65,'Race 10'!$A$5:$I$35,9,FALSE)),"DNC",VLOOKUP($B65,'Race 10'!$A$5:$I$35,9,FALSE))</f>
        <v>DNC</v>
      </c>
      <c r="X65" s="53">
        <f>IF(AND(W65&lt;50,W65&gt;0),400/(W65+3),IF(W65="DNF",400/(W$71+4),0))</f>
        <v>0</v>
      </c>
      <c r="Y65" s="55">
        <f t="shared" si="12"/>
        <v>666.66666666666674</v>
      </c>
      <c r="Z65" s="56">
        <f t="shared" si="13"/>
        <v>520</v>
      </c>
      <c r="AA65" s="57">
        <f>RANK(Z65,$Z$4:$Z$69,0)</f>
        <v>2</v>
      </c>
      <c r="AB65" s="37">
        <f t="shared" si="0"/>
        <v>146.66666666666669</v>
      </c>
      <c r="AC65" s="37">
        <f t="shared" si="19"/>
        <v>100</v>
      </c>
      <c r="AD65" s="37">
        <f t="shared" si="20"/>
        <v>80</v>
      </c>
      <c r="AE65" s="37">
        <f t="shared" si="21"/>
        <v>100</v>
      </c>
      <c r="AF65" s="37">
        <f t="shared" si="22"/>
        <v>80</v>
      </c>
      <c r="AG65" s="37">
        <f t="shared" si="23"/>
        <v>66.666666666666671</v>
      </c>
      <c r="AH65" s="37">
        <f t="shared" si="24"/>
        <v>80</v>
      </c>
      <c r="AI65" s="37">
        <f t="shared" si="25"/>
        <v>80</v>
      </c>
      <c r="AJ65" s="37">
        <f t="shared" si="26"/>
        <v>80</v>
      </c>
      <c r="AK65" s="37">
        <f t="shared" si="27"/>
        <v>0</v>
      </c>
      <c r="AL65" s="37">
        <f t="shared" si="28"/>
        <v>0</v>
      </c>
    </row>
    <row r="66" spans="1:39" customFormat="1" x14ac:dyDescent="0.2">
      <c r="A66">
        <f t="shared" si="11"/>
        <v>1</v>
      </c>
      <c r="B66" s="51">
        <v>521</v>
      </c>
      <c r="C66" s="58" t="str">
        <f>VLOOKUP($B66,[1]Sheet1!$A$3:$D$92,2,FALSE)</f>
        <v>Mistress Overdone</v>
      </c>
      <c r="D66" s="59" t="str">
        <f>VLOOKUP($B66,[1]Sheet1!$A$3:$D$92,3,FALSE)</f>
        <v>R Mackay</v>
      </c>
      <c r="E66" s="52">
        <f>IF(ISNA(VLOOKUP($B66,'Race 1'!$A$5:$I$31,9,FALSE)),"DNC",VLOOKUP($B66,'Race 1'!$A$5:$I$31,9,FALSE))</f>
        <v>10</v>
      </c>
      <c r="F66" s="53">
        <f>IF(AND(E66&lt;50,E66&gt;0),400/(E66+3),IF(E66="DNF",400/(E$71+4),0))</f>
        <v>30.76923076923077</v>
      </c>
      <c r="G66" s="54">
        <f>IF(ISNA(VLOOKUP($B66,'Race 2'!$A$5:$I$32,9,FALSE)),"DNC",VLOOKUP($B66,'Race 2'!$A$5:$I$32,9,FALSE))</f>
        <v>12</v>
      </c>
      <c r="H66" s="53">
        <f>IF(AND(G66&lt;50,G66&gt;0),400/(G66+3),IF(G66="DNF",400/(G$71+4),0))</f>
        <v>26.666666666666668</v>
      </c>
      <c r="I66" s="54">
        <f>IF(ISNA(VLOOKUP($B66,'Race 3'!$A$5:$I$35,9,FALSE)),"DNC",VLOOKUP($B66,'Race 3'!$A$5:$I$35,9,FALSE))</f>
        <v>3</v>
      </c>
      <c r="J66" s="53">
        <f>IF(AND(I66&lt;50,I66&gt;0),400/(I66+3),IF(I66="DNF",400/(I$71+4),0))</f>
        <v>66.666666666666671</v>
      </c>
      <c r="K66" s="54">
        <f>IF(ISNA(VLOOKUP($B66,'Race 4'!$A$5:$I$23,9,FALSE)),"DNC",VLOOKUP($B66,'Race 4'!$A$5:$I$23,9,FALSE))</f>
        <v>3</v>
      </c>
      <c r="L66" s="53">
        <f>IF(AND(K66&lt;50,K66&gt;0),400/(K66+3),IF(K66="DNF",400/(K$71+4),0))</f>
        <v>66.666666666666671</v>
      </c>
      <c r="M66" s="54">
        <f>IF(ISNA(VLOOKUP($B66,'Race 5'!$A$5:$I$33,9,FALSE)),"DNC",VLOOKUP($B66,'Race 5'!$A$5:$I$33,9,FALSE))</f>
        <v>14</v>
      </c>
      <c r="N66" s="53">
        <f>IF(AND(M66&lt;50,M66&gt;0),400/(M66+3),IF(M66="DNF",400/(M$71+4),0))</f>
        <v>23.529411764705884</v>
      </c>
      <c r="O66" s="54">
        <f>IF(ISNA(VLOOKUP($B66,'Race 6'!$A$5:$I$25,9,FALSE)),"DNC",VLOOKUP($B66,'Race 6'!$A$5:$I$25,9,FALSE))</f>
        <v>7</v>
      </c>
      <c r="P66" s="53">
        <f>IF(AND(O66&lt;50,O66&gt;0),400/(O66+3),IF(O66="DNF",400/(O$71+4),0))</f>
        <v>40</v>
      </c>
      <c r="Q66" s="54" t="str">
        <f>IF(ISNA(VLOOKUP($B66,'Race 7'!$A$5:$I$29,9,FALSE)),"DNC",VLOOKUP($B66,'Race 7'!$A$5:$I$29,9,FALSE))</f>
        <v>DNC</v>
      </c>
      <c r="R66" s="53">
        <f>IF(AND(Q66&lt;50,Q66&gt;0),400/(Q66+3),IF(Q66="DNF",400/(Q$71+4),0))</f>
        <v>0</v>
      </c>
      <c r="S66" s="54" t="str">
        <f>IF(ISNA(VLOOKUP($B66,'Race 8'!$A$5:$I$24,9,FALSE)),"DNC",VLOOKUP($B66,'Race 8'!$A$5:$I$24,9,FALSE))</f>
        <v>DNC</v>
      </c>
      <c r="T66" s="53">
        <f>IF(AND(S66&lt;50,S66&gt;0),400/(S66+3),IF(S66="DNF",400/(S$71+4),0))</f>
        <v>0</v>
      </c>
      <c r="U66" s="54" t="str">
        <f>IF(ISNA(VLOOKUP($B66,'Race 9'!$A$5:$I$35,9,FALSE)),"DNC",VLOOKUP($B66,'Race 9'!$A$5:$I$35,9,FALSE))</f>
        <v>DNC</v>
      </c>
      <c r="V66" s="53">
        <f>IF(AND(U66&lt;50,U66&gt;0),400/(U66+3),IF(U66="DNF",400/(U$71+4),0))</f>
        <v>0</v>
      </c>
      <c r="W66" s="54" t="str">
        <f>IF(ISNA(VLOOKUP($B66,'Race 10'!$A$5:$I$35,9,FALSE)),"DNC",VLOOKUP($B66,'Race 10'!$A$5:$I$35,9,FALSE))</f>
        <v>DNC</v>
      </c>
      <c r="X66" s="53">
        <f>IF(AND(W66&lt;50,W66&gt;0),400/(W66+3),IF(W66="DNF",400/(W$71+4),0))</f>
        <v>0</v>
      </c>
      <c r="Y66" s="55">
        <f t="shared" si="12"/>
        <v>254.29864253393666</v>
      </c>
      <c r="Z66" s="56">
        <f t="shared" si="13"/>
        <v>254.29864253393666</v>
      </c>
      <c r="AA66" s="57">
        <f>RANK(Z66,$Z$4:$Z$69,0)</f>
        <v>7</v>
      </c>
      <c r="AB66" s="37">
        <f t="shared" si="0"/>
        <v>0</v>
      </c>
      <c r="AC66" s="37">
        <f t="shared" si="19"/>
        <v>30.76923076923077</v>
      </c>
      <c r="AD66" s="37">
        <f t="shared" si="20"/>
        <v>26.666666666666668</v>
      </c>
      <c r="AE66" s="37">
        <f t="shared" si="21"/>
        <v>66.666666666666671</v>
      </c>
      <c r="AF66" s="37">
        <f t="shared" si="22"/>
        <v>66.666666666666671</v>
      </c>
      <c r="AG66" s="37">
        <f t="shared" si="23"/>
        <v>23.529411764705884</v>
      </c>
      <c r="AH66" s="37">
        <f t="shared" si="24"/>
        <v>40</v>
      </c>
      <c r="AI66" s="37">
        <f t="shared" si="25"/>
        <v>0</v>
      </c>
      <c r="AJ66" s="37">
        <f t="shared" si="26"/>
        <v>0</v>
      </c>
      <c r="AK66" s="37">
        <f t="shared" si="27"/>
        <v>0</v>
      </c>
      <c r="AL66" s="37">
        <f t="shared" si="28"/>
        <v>0</v>
      </c>
    </row>
    <row r="67" spans="1:39" customFormat="1" hidden="1" x14ac:dyDescent="0.2">
      <c r="A67">
        <f>IF(SUM(E67:X67)=0,0,1)</f>
        <v>0</v>
      </c>
      <c r="B67" s="51">
        <v>323</v>
      </c>
      <c r="C67" s="58" t="str">
        <f>VLOOKUP($B67,[1]Sheet1!$A$3:$D$94,2,FALSE)</f>
        <v>Exception</v>
      </c>
      <c r="D67" s="59" t="str">
        <f>VLOOKUP($B67,[1]Sheet1!$A$3:$D$94,3,FALSE)</f>
        <v>R Wenham</v>
      </c>
      <c r="E67" s="52" t="str">
        <f>IF(ISNA(VLOOKUP($B67,'Race 1'!$A$5:$I$31,9,FALSE)),"DNC",VLOOKUP($B67,'Race 1'!$A$5:$I$31,9,FALSE))</f>
        <v>DNC</v>
      </c>
      <c r="F67" s="53">
        <f>IF(AND(E67&lt;50,E67&gt;0),400/(E67+3),IF(E67="DNF",400/(E$71+4),0))</f>
        <v>0</v>
      </c>
      <c r="G67" s="54" t="str">
        <f>IF(ISNA(VLOOKUP($B67,'Race 2'!$A$5:$I$32,9,FALSE)),"DNC",VLOOKUP($B67,'Race 2'!$A$5:$I$32,9,FALSE))</f>
        <v>DNC</v>
      </c>
      <c r="H67" s="53">
        <f>IF(AND(G67&lt;50,G67&gt;0),400/(G67+3),IF(G67="DNF",400/(G$71+4),0))</f>
        <v>0</v>
      </c>
      <c r="I67" s="54" t="str">
        <f>IF(ISNA(VLOOKUP($B67,'Race 3'!$A$5:$I$35,9,FALSE)),"DNC",VLOOKUP($B67,'Race 3'!$A$5:$I$35,9,FALSE))</f>
        <v>DNC</v>
      </c>
      <c r="J67" s="53">
        <f>IF(AND(I67&lt;50,I67&gt;0),400/(I67+3),IF(I67="DNF",400/(I$71+4),0))</f>
        <v>0</v>
      </c>
      <c r="K67" s="54" t="str">
        <f>IF(ISNA(VLOOKUP($B67,'Race 4'!$A$5:$I$23,9,FALSE)),"DNC",VLOOKUP($B67,'Race 4'!$A$5:$I$23,9,FALSE))</f>
        <v>DNC</v>
      </c>
      <c r="L67" s="53">
        <f>IF(AND(K67&lt;50,K67&gt;0),400/(K67+3),IF(K67="DNF",400/(K$71+4),0))</f>
        <v>0</v>
      </c>
      <c r="M67" s="54" t="str">
        <f>IF(ISNA(VLOOKUP($B67,'Race 5'!$A$5:$I$33,9,FALSE)),"DNC",VLOOKUP($B67,'Race 5'!$A$5:$I$33,9,FALSE))</f>
        <v>DNC</v>
      </c>
      <c r="N67" s="53">
        <f>IF(AND(M67&lt;50,M67&gt;0),400/(M67+3),IF(M67="DNF",400/(M$71+4),0))</f>
        <v>0</v>
      </c>
      <c r="O67" s="54" t="str">
        <f>IF(ISNA(VLOOKUP($B67,'Race 6'!$A$5:$I$25,9,FALSE)),"DNC",VLOOKUP($B67,'Race 6'!$A$5:$I$25,9,FALSE))</f>
        <v>DNC</v>
      </c>
      <c r="P67" s="53">
        <f>IF(AND(O67&lt;50,O67&gt;0),400/(O67+3),IF(O67="DNF",400/(O$71+4),0))</f>
        <v>0</v>
      </c>
      <c r="Q67" s="54" t="str">
        <f>IF(ISNA(VLOOKUP($B67,'Race 7'!$A$5:$I$29,9,FALSE)),"DNC",VLOOKUP($B67,'Race 7'!$A$5:$I$29,9,FALSE))</f>
        <v>DNC</v>
      </c>
      <c r="R67" s="53">
        <f>IF(AND(Q67&lt;50,Q67&gt;0),400/(Q67+3),IF(Q67="DNF",400/(Q$71+4),0))</f>
        <v>0</v>
      </c>
      <c r="S67" s="54" t="str">
        <f>IF(ISNA(VLOOKUP($B67,'Race 8'!$A$5:$I$24,9,FALSE)),"DNC",VLOOKUP($B67,'Race 8'!$A$5:$I$24,9,FALSE))</f>
        <v>DNC</v>
      </c>
      <c r="T67" s="53">
        <f>IF(AND(S67&lt;50,S67&gt;0),400/(S67+3),IF(S67="DNF",400/(S$71+4),0))</f>
        <v>0</v>
      </c>
      <c r="U67" s="54" t="str">
        <f>IF(ISNA(VLOOKUP($B67,'Race 9'!$A$5:$I$35,9,FALSE)),"DNC",VLOOKUP($B67,'Race 9'!$A$5:$I$35,9,FALSE))</f>
        <v>DNC</v>
      </c>
      <c r="V67" s="53">
        <f>IF(AND(U67&lt;50,U67&gt;0),400/(U67+3),IF(U67="DNF",400/(U$71+4),0))</f>
        <v>0</v>
      </c>
      <c r="W67" s="54" t="str">
        <f>IF(ISNA(VLOOKUP($B67,'Race 10'!$A$5:$I$35,9,FALSE)),"DNC",VLOOKUP($B67,'Race 10'!$A$5:$I$35,9,FALSE))</f>
        <v>DNC</v>
      </c>
      <c r="X67" s="53">
        <f>IF(AND(W67&lt;50,W67&gt;0),400/(W67+3),IF(W67="DNF",400/(W$71+4),0))</f>
        <v>0</v>
      </c>
      <c r="Y67" s="55">
        <f t="shared" si="12"/>
        <v>0</v>
      </c>
      <c r="Z67" s="56">
        <f t="shared" si="13"/>
        <v>0</v>
      </c>
      <c r="AA67" s="57">
        <f>RANK(Z67,$Z$4:$Z$69,0)</f>
        <v>24</v>
      </c>
      <c r="AB67" s="37">
        <f t="shared" si="0"/>
        <v>0</v>
      </c>
      <c r="AC67" s="37">
        <f t="shared" si="19"/>
        <v>0</v>
      </c>
      <c r="AD67" s="37">
        <f t="shared" si="20"/>
        <v>0</v>
      </c>
      <c r="AE67" s="37">
        <f t="shared" si="21"/>
        <v>0</v>
      </c>
      <c r="AF67" s="37">
        <f t="shared" si="22"/>
        <v>0</v>
      </c>
      <c r="AG67" s="37">
        <f t="shared" si="23"/>
        <v>0</v>
      </c>
      <c r="AH67" s="37">
        <f t="shared" si="24"/>
        <v>0</v>
      </c>
      <c r="AI67" s="37">
        <f t="shared" si="25"/>
        <v>0</v>
      </c>
      <c r="AJ67" s="37">
        <f t="shared" si="26"/>
        <v>0</v>
      </c>
      <c r="AK67" s="37">
        <f t="shared" si="27"/>
        <v>0</v>
      </c>
      <c r="AL67" s="37">
        <f t="shared" si="28"/>
        <v>0</v>
      </c>
    </row>
    <row r="68" spans="1:39" hidden="1" x14ac:dyDescent="0.2">
      <c r="A68">
        <f t="shared" si="11"/>
        <v>0</v>
      </c>
      <c r="B68" s="51">
        <v>326</v>
      </c>
      <c r="C68" s="58" t="str">
        <f>VLOOKUP($B68,[1]Sheet1!$A$3:$D$92,2,FALSE)</f>
        <v>Tracker</v>
      </c>
      <c r="D68" s="59" t="str">
        <f>VLOOKUP($B68,[1]Sheet1!$A$3:$D$92,3,FALSE)</f>
        <v>T Park</v>
      </c>
      <c r="E68" s="52" t="str">
        <f>IF(ISNA(VLOOKUP($B68,'Race 1'!$A$5:$I$31,9,FALSE)),"DNC",VLOOKUP($B68,'Race 1'!$A$5:$I$31,9,FALSE))</f>
        <v>DNC</v>
      </c>
      <c r="F68" s="53">
        <f>IF(AND(E68&lt;50,E68&gt;0),400/(E68+3),IF(E68="DNF",400/(E$71+4),0))</f>
        <v>0</v>
      </c>
      <c r="G68" s="54" t="str">
        <f>IF(ISNA(VLOOKUP($B68,'Race 2'!$A$5:$I$32,9,FALSE)),"DNC",VLOOKUP($B68,'Race 2'!$A$5:$I$32,9,FALSE))</f>
        <v>DNC</v>
      </c>
      <c r="H68" s="53">
        <f>IF(AND(G68&lt;50,G68&gt;0),400/(G68+3),IF(G68="DNF",400/(G$71+4),0))</f>
        <v>0</v>
      </c>
      <c r="I68" s="54" t="str">
        <f>IF(ISNA(VLOOKUP($B68,'Race 3'!$A$5:$I$35,9,FALSE)),"DNC",VLOOKUP($B68,'Race 3'!$A$5:$I$35,9,FALSE))</f>
        <v>DNC</v>
      </c>
      <c r="J68" s="53">
        <f>IF(AND(I68&lt;50,I68&gt;0),400/(I68+3),IF(I68="DNF",400/(I$71+4),0))</f>
        <v>0</v>
      </c>
      <c r="K68" s="54" t="str">
        <f>IF(ISNA(VLOOKUP($B68,'Race 4'!$A$5:$I$23,9,FALSE)),"DNC",VLOOKUP($B68,'Race 4'!$A$5:$I$23,9,FALSE))</f>
        <v>DNC</v>
      </c>
      <c r="L68" s="53">
        <f>IF(AND(K68&lt;50,K68&gt;0),400/(K68+3),IF(K68="DNF",400/(K$71+4),0))</f>
        <v>0</v>
      </c>
      <c r="M68" s="54" t="str">
        <f>IF(ISNA(VLOOKUP($B68,'Race 5'!$A$5:$I$33,9,FALSE)),"DNC",VLOOKUP($B68,'Race 5'!$A$5:$I$33,9,FALSE))</f>
        <v>DNC</v>
      </c>
      <c r="N68" s="53">
        <f>IF(AND(M68&lt;50,M68&gt;0),400/(M68+3),IF(M68="DNF",400/(M$71+4),0))</f>
        <v>0</v>
      </c>
      <c r="O68" s="54" t="str">
        <f>IF(ISNA(VLOOKUP($B68,'Race 6'!$A$5:$I$25,9,FALSE)),"DNC",VLOOKUP($B68,'Race 6'!$A$5:$I$25,9,FALSE))</f>
        <v>DNC</v>
      </c>
      <c r="P68" s="53">
        <f>IF(AND(O68&lt;50,O68&gt;0),400/(O68+3),IF(O68="DNF",400/(O$71+4),0))</f>
        <v>0</v>
      </c>
      <c r="Q68" s="54" t="str">
        <f>IF(ISNA(VLOOKUP($B68,'Race 7'!$A$5:$I$29,9,FALSE)),"DNC",VLOOKUP($B68,'Race 7'!$A$5:$I$29,9,FALSE))</f>
        <v>DNC</v>
      </c>
      <c r="R68" s="53">
        <f>IF(AND(Q68&lt;50,Q68&gt;0),400/(Q68+3),IF(Q68="DNF",400/(Q$71+4),0))</f>
        <v>0</v>
      </c>
      <c r="S68" s="54" t="str">
        <f>IF(ISNA(VLOOKUP($B68,'Race 8'!$A$5:$I$24,9,FALSE)),"DNC",VLOOKUP($B68,'Race 8'!$A$5:$I$24,9,FALSE))</f>
        <v>DNC</v>
      </c>
      <c r="T68" s="53">
        <f>IF(AND(S68&lt;50,S68&gt;0),400/(S68+3),IF(S68="DNF",400/(S$71+4),0))</f>
        <v>0</v>
      </c>
      <c r="U68" s="54" t="str">
        <f>IF(ISNA(VLOOKUP($B68,'Race 9'!$A$5:$I$35,9,FALSE)),"DNC",VLOOKUP($B68,'Race 9'!$A$5:$I$35,9,FALSE))</f>
        <v>DNC</v>
      </c>
      <c r="V68" s="53">
        <f>IF(AND(U68&lt;50,U68&gt;0),400/(U68+3),IF(U68="DNF",400/(U$71+4),0))</f>
        <v>0</v>
      </c>
      <c r="W68" s="54" t="str">
        <f>IF(ISNA(VLOOKUP($B68,'Race 10'!$A$5:$I$35,9,FALSE)),"DNC",VLOOKUP($B68,'Race 10'!$A$5:$I$35,9,FALSE))</f>
        <v>DNC</v>
      </c>
      <c r="X68" s="53">
        <f>IF(AND(W68&lt;50,W68&gt;0),400/(W68+3),IF(W68="DNF",400/(W$71+4),0))</f>
        <v>0</v>
      </c>
      <c r="Y68" s="55">
        <f t="shared" si="12"/>
        <v>0</v>
      </c>
      <c r="Z68" s="56">
        <f t="shared" si="13"/>
        <v>0</v>
      </c>
      <c r="AA68" s="57">
        <f>RANK(Z68,$Z$4:$Z$69,0)</f>
        <v>24</v>
      </c>
      <c r="AB68" s="37">
        <f t="shared" ref="AB68" si="29">SMALL(AC68:AJ68,2)+MIN(AC68:AJ68)</f>
        <v>0</v>
      </c>
      <c r="AC68" s="37">
        <f t="shared" si="19"/>
        <v>0</v>
      </c>
      <c r="AD68" s="37">
        <f t="shared" si="20"/>
        <v>0</v>
      </c>
      <c r="AE68" s="37">
        <f t="shared" si="21"/>
        <v>0</v>
      </c>
      <c r="AF68" s="37">
        <f t="shared" si="22"/>
        <v>0</v>
      </c>
      <c r="AG68" s="37">
        <f t="shared" si="23"/>
        <v>0</v>
      </c>
      <c r="AH68" s="37">
        <f t="shared" si="24"/>
        <v>0</v>
      </c>
      <c r="AI68" s="37">
        <f t="shared" si="25"/>
        <v>0</v>
      </c>
      <c r="AJ68" s="37">
        <f t="shared" si="26"/>
        <v>0</v>
      </c>
      <c r="AK68" s="37">
        <f t="shared" si="27"/>
        <v>0</v>
      </c>
      <c r="AL68" s="37">
        <f t="shared" si="28"/>
        <v>0</v>
      </c>
      <c r="AM68" s="60"/>
    </row>
    <row r="69" spans="1:39" customFormat="1" hidden="1" x14ac:dyDescent="0.2">
      <c r="A69">
        <f t="shared" si="11"/>
        <v>0</v>
      </c>
      <c r="B69" s="51">
        <v>330</v>
      </c>
      <c r="C69" s="58" t="str">
        <f>VLOOKUP($B69,[1]Sheet1!$A$3:$D$94,2,FALSE)</f>
        <v>Kiwi Monogams</v>
      </c>
      <c r="D69" s="59" t="str">
        <f>VLOOKUP($B69,[1]Sheet1!$A$3:$D$94,3,FALSE)</f>
        <v>B White</v>
      </c>
      <c r="E69" s="52" t="str">
        <f>IF(ISNA(VLOOKUP($B69,'Race 1'!$A$5:$I$31,9,FALSE)),"DNC",VLOOKUP($B69,'Race 1'!$A$5:$I$31,9,FALSE))</f>
        <v>DNC</v>
      </c>
      <c r="F69" s="53">
        <f>IF(AND(E69&lt;50,E69&gt;0),400/(E69+3),IF(E69="DNF",400/(E$71+4),0))</f>
        <v>0</v>
      </c>
      <c r="G69" s="54" t="str">
        <f>IF(ISNA(VLOOKUP($B69,'Race 2'!$A$5:$I$32,9,FALSE)),"DNC",VLOOKUP($B69,'Race 2'!$A$5:$I$32,9,FALSE))</f>
        <v>DNC</v>
      </c>
      <c r="H69" s="53">
        <f>IF(AND(G69&lt;50,G69&gt;0),400/(G69+3),IF(G69="DNF",400/(G$71+4),0))</f>
        <v>0</v>
      </c>
      <c r="I69" s="54" t="str">
        <f>IF(ISNA(VLOOKUP($B69,'Race 3'!$A$5:$I$35,9,FALSE)),"DNC",VLOOKUP($B69,'Race 3'!$A$5:$I$35,9,FALSE))</f>
        <v>DNC</v>
      </c>
      <c r="J69" s="53">
        <f>IF(AND(I69&lt;50,I69&gt;0),400/(I69+3),IF(I69="DNF",400/(I$71+4),0))</f>
        <v>0</v>
      </c>
      <c r="K69" s="54" t="str">
        <f>IF(ISNA(VLOOKUP($B69,'Race 4'!$A$5:$I$23,9,FALSE)),"DNC",VLOOKUP($B69,'Race 4'!$A$5:$I$23,9,FALSE))</f>
        <v>DNC</v>
      </c>
      <c r="L69" s="53">
        <f>IF(AND(K69&lt;50,K69&gt;0),400/(K69+3),IF(K69="DNF",400/(K$71+4),0))</f>
        <v>0</v>
      </c>
      <c r="M69" s="54" t="str">
        <f>IF(ISNA(VLOOKUP($B69,'Race 5'!$A$5:$I$33,9,FALSE)),"DNC",VLOOKUP($B69,'Race 5'!$A$5:$I$33,9,FALSE))</f>
        <v>DNC</v>
      </c>
      <c r="N69" s="53">
        <f>IF(AND(M69&lt;50,M69&gt;0),400/(M69+3),IF(M69="DNF",400/(M$71+4),0))</f>
        <v>0</v>
      </c>
      <c r="O69" s="54" t="str">
        <f>IF(ISNA(VLOOKUP($B69,'Race 6'!$A$5:$I$25,9,FALSE)),"DNC",VLOOKUP($B69,'Race 6'!$A$5:$I$25,9,FALSE))</f>
        <v>DNC</v>
      </c>
      <c r="P69" s="53">
        <f>IF(AND(O69&lt;50,O69&gt;0),400/(O69+3),IF(O69="DNF",400/(O$71+4),0))</f>
        <v>0</v>
      </c>
      <c r="Q69" s="54" t="str">
        <f>IF(ISNA(VLOOKUP($B69,'Race 7'!$A$5:$I$29,9,FALSE)),"DNC",VLOOKUP($B69,'Race 7'!$A$5:$I$29,9,FALSE))</f>
        <v>DNC</v>
      </c>
      <c r="R69" s="53">
        <f>IF(AND(Q69&lt;50,Q69&gt;0),400/(Q69+3),IF(Q69="DNF",400/(Q$71+4),0))</f>
        <v>0</v>
      </c>
      <c r="S69" s="54" t="str">
        <f>IF(ISNA(VLOOKUP($B69,'Race 8'!$A$5:$I$24,9,FALSE)),"DNC",VLOOKUP($B69,'Race 8'!$A$5:$I$24,9,FALSE))</f>
        <v>DNC</v>
      </c>
      <c r="T69" s="53">
        <f>IF(AND(S69&lt;50,S69&gt;0),400/(S69+3),IF(S69="DNF",400/(S$71+4),0))</f>
        <v>0</v>
      </c>
      <c r="U69" s="54" t="str">
        <f>IF(ISNA(VLOOKUP($B69,'Race 9'!$A$5:$I$35,9,FALSE)),"DNC",VLOOKUP($B69,'Race 9'!$A$5:$I$35,9,FALSE))</f>
        <v>DNC</v>
      </c>
      <c r="V69" s="53">
        <f>IF(AND(U69&lt;50,U69&gt;0),400/(U69+3),IF(U69="DNF",400/(U$71+4),0))</f>
        <v>0</v>
      </c>
      <c r="W69" s="54" t="str">
        <f>IF(ISNA(VLOOKUP($B69,'Race 10'!$A$5:$I$35,9,FALSE)),"DNC",VLOOKUP($B69,'Race 10'!$A$5:$I$35,9,FALSE))</f>
        <v>DNC</v>
      </c>
      <c r="X69" s="53">
        <f>IF(AND(W69&lt;50,W69&gt;0),400/(W69+3),IF(W69="DNF",400/(W$71+4),0))</f>
        <v>0</v>
      </c>
      <c r="Y69" s="55">
        <f t="shared" si="12"/>
        <v>0</v>
      </c>
      <c r="Z69" s="56">
        <f t="shared" si="13"/>
        <v>0</v>
      </c>
      <c r="AA69" s="57">
        <f>RANK(Z69,$Z$4:$Z$69,0)</f>
        <v>24</v>
      </c>
      <c r="AB69" s="37">
        <f>SMALL(AC69:AJ69,2)+MIN(AC69:AJ69)</f>
        <v>0</v>
      </c>
      <c r="AC69" s="37">
        <f t="shared" si="19"/>
        <v>0</v>
      </c>
      <c r="AD69" s="37">
        <f t="shared" si="20"/>
        <v>0</v>
      </c>
      <c r="AE69" s="37">
        <f t="shared" si="21"/>
        <v>0</v>
      </c>
      <c r="AF69" s="37">
        <f t="shared" si="22"/>
        <v>0</v>
      </c>
      <c r="AG69" s="37">
        <f t="shared" si="23"/>
        <v>0</v>
      </c>
      <c r="AH69" s="37">
        <f t="shared" si="24"/>
        <v>0</v>
      </c>
      <c r="AI69" s="37">
        <f t="shared" si="25"/>
        <v>0</v>
      </c>
      <c r="AJ69" s="37">
        <f t="shared" si="26"/>
        <v>0</v>
      </c>
      <c r="AK69" s="37">
        <f t="shared" si="27"/>
        <v>0</v>
      </c>
      <c r="AL69" s="37">
        <f t="shared" si="28"/>
        <v>0</v>
      </c>
    </row>
    <row r="71" spans="1:39" x14ac:dyDescent="0.2">
      <c r="D71" s="37" t="s">
        <v>40</v>
      </c>
      <c r="E71" s="5">
        <f>MAX(E4:E70)+COUNTIF(E4:E70,"dnf")+COUNTIF(E4:E70,"dsq")</f>
        <v>17</v>
      </c>
      <c r="G71" s="5">
        <f>MAX(G4:G70)+COUNTIF(G4:G70,"dnf")+COUNTIF(G4:G70,"dsq")</f>
        <v>17</v>
      </c>
      <c r="I71" s="5">
        <f>MAX(I4:I70)+COUNTIF(I4:I70,"dnf")+COUNTIF(I4:I70,"dsq")</f>
        <v>13</v>
      </c>
      <c r="K71" s="5">
        <f>MAX(K4:K70)+COUNTIF(K4:K70,"dnf")+COUNTIF(K4:K70,"dsq")</f>
        <v>13</v>
      </c>
      <c r="M71" s="5">
        <f>MAX(M4:M70)+COUNTIF(M4:M70,"dnf")+COUNTIF(M4:M70,"dsq")</f>
        <v>15</v>
      </c>
      <c r="O71" s="5">
        <f>MAX(O4:O70)+COUNTIF(O4:O70,"dnf")+COUNTIF(O4:O70,"dsq")</f>
        <v>15</v>
      </c>
      <c r="Q71" s="5">
        <f>MAX(Q4:Q70)+COUNTIF(Q4:Q70,"dnf")</f>
        <v>11</v>
      </c>
      <c r="S71" s="5">
        <f>MAX(S4:S70)+COUNTIF(S4:S70,"dnf")+COUNTIF(S4:S70,"OCS")</f>
        <v>11</v>
      </c>
      <c r="U71" s="5">
        <f>MAX(U4:U70)+COUNTIF(U4:U70,"dnf")</f>
        <v>0</v>
      </c>
      <c r="W71" s="5">
        <f>MAX(W4:W70)+COUNTIF(W4:W70,"dnf")</f>
        <v>0</v>
      </c>
    </row>
  </sheetData>
  <autoFilter ref="A3:A69">
    <filterColumn colId="0">
      <filters>
        <filter val="1"/>
      </filters>
    </filterColumn>
  </autoFilter>
  <mergeCells count="11">
    <mergeCell ref="W2:X2"/>
    <mergeCell ref="B1:D1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4294967293" verticalDpi="4294967293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L68"/>
  <sheetViews>
    <sheetView topLeftCell="B1" zoomScaleNormal="100" workbookViewId="0">
      <selection sqref="A1:A1048576"/>
    </sheetView>
  </sheetViews>
  <sheetFormatPr defaultRowHeight="12.75" x14ac:dyDescent="0.2"/>
  <cols>
    <col min="1" max="1" width="3.42578125" hidden="1" customWidth="1"/>
    <col min="2" max="2" width="5" style="61" customWidth="1"/>
    <col min="3" max="3" width="16.7109375" style="37" customWidth="1"/>
    <col min="4" max="4" width="11.85546875" style="37" bestFit="1" customWidth="1"/>
    <col min="5" max="5" width="6.140625" style="61" bestFit="1" customWidth="1"/>
    <col min="6" max="6" width="6.5703125" style="63" bestFit="1" customWidth="1"/>
    <col min="7" max="7" width="6.140625" style="61" bestFit="1" customWidth="1"/>
    <col min="8" max="8" width="6.5703125" style="63" bestFit="1" customWidth="1"/>
    <col min="9" max="9" width="6.140625" style="61" customWidth="1"/>
    <col min="10" max="10" width="6.5703125" style="63" customWidth="1"/>
    <col min="11" max="11" width="6.140625" style="61" customWidth="1"/>
    <col min="12" max="12" width="6.5703125" style="63" customWidth="1"/>
    <col min="13" max="13" width="6.140625" style="61" customWidth="1"/>
    <col min="14" max="14" width="6.5703125" style="63" customWidth="1"/>
    <col min="15" max="15" width="6.140625" style="61" customWidth="1"/>
    <col min="16" max="16" width="6.5703125" style="61" customWidth="1"/>
    <col min="17" max="17" width="6.140625" style="61" customWidth="1"/>
    <col min="18" max="18" width="6.5703125" style="61" customWidth="1"/>
    <col min="19" max="19" width="6.140625" style="61" customWidth="1"/>
    <col min="20" max="20" width="6.5703125" style="61" customWidth="1"/>
    <col min="21" max="21" width="4.7109375" style="61" hidden="1" customWidth="1"/>
    <col min="22" max="22" width="3.7109375" style="61" hidden="1" customWidth="1"/>
    <col min="23" max="23" width="2.5703125" style="61" hidden="1" customWidth="1"/>
    <col min="24" max="24" width="2.7109375" style="61" hidden="1" customWidth="1"/>
    <col min="25" max="25" width="9.140625" style="61"/>
    <col min="26" max="26" width="9.140625" style="61" customWidth="1"/>
    <col min="27" max="27" width="7.7109375" style="61" customWidth="1"/>
    <col min="28" max="36" width="9.140625" style="37" hidden="1" customWidth="1"/>
    <col min="37" max="38" width="5.85546875" style="37" hidden="1" customWidth="1"/>
    <col min="39" max="39" width="9.140625" style="37" customWidth="1"/>
    <col min="40" max="16384" width="9.140625" style="37"/>
  </cols>
  <sheetData>
    <row r="1" spans="1:38" x14ac:dyDescent="0.2">
      <c r="B1" s="89" t="s">
        <v>43</v>
      </c>
      <c r="C1" s="95"/>
      <c r="D1" s="95"/>
      <c r="E1" s="95"/>
      <c r="F1" s="96"/>
      <c r="G1" s="33"/>
      <c r="H1" s="32"/>
      <c r="I1" s="33"/>
      <c r="J1" s="32"/>
      <c r="K1" s="31"/>
      <c r="L1" s="32"/>
      <c r="M1" s="31"/>
      <c r="N1" s="32"/>
      <c r="O1" s="33"/>
      <c r="P1" s="34"/>
      <c r="Q1" s="33"/>
      <c r="R1" s="34"/>
      <c r="S1" s="33"/>
      <c r="T1" s="34"/>
      <c r="U1" s="33"/>
      <c r="V1" s="34"/>
      <c r="W1" s="33"/>
      <c r="X1" s="34"/>
      <c r="Y1" s="33"/>
      <c r="Z1" s="35"/>
      <c r="AA1" s="36"/>
    </row>
    <row r="2" spans="1:38" x14ac:dyDescent="0.2">
      <c r="B2" s="38"/>
      <c r="C2" s="64"/>
      <c r="D2" s="65"/>
      <c r="E2" s="87" t="s">
        <v>24</v>
      </c>
      <c r="F2" s="92"/>
      <c r="G2" s="87" t="s">
        <v>25</v>
      </c>
      <c r="H2" s="93"/>
      <c r="I2" s="87" t="s">
        <v>26</v>
      </c>
      <c r="J2" s="92"/>
      <c r="K2" s="94" t="s">
        <v>27</v>
      </c>
      <c r="L2" s="92"/>
      <c r="M2" s="87" t="s">
        <v>28</v>
      </c>
      <c r="N2" s="92"/>
      <c r="O2" s="87" t="s">
        <v>29</v>
      </c>
      <c r="P2" s="88"/>
      <c r="Q2" s="87" t="s">
        <v>30</v>
      </c>
      <c r="R2" s="88"/>
      <c r="S2" s="87" t="s">
        <v>31</v>
      </c>
      <c r="T2" s="88"/>
      <c r="U2" s="87" t="s">
        <v>32</v>
      </c>
      <c r="V2" s="88"/>
      <c r="W2" s="87" t="s">
        <v>33</v>
      </c>
      <c r="X2" s="88"/>
      <c r="Y2" s="29"/>
      <c r="Z2" s="30" t="s">
        <v>22</v>
      </c>
      <c r="AA2" s="41" t="s">
        <v>23</v>
      </c>
    </row>
    <row r="3" spans="1:38" x14ac:dyDescent="0.2">
      <c r="B3" s="42" t="s">
        <v>34</v>
      </c>
      <c r="C3" s="66" t="s">
        <v>35</v>
      </c>
      <c r="D3" s="67" t="s">
        <v>2</v>
      </c>
      <c r="E3" s="44" t="s">
        <v>36</v>
      </c>
      <c r="F3" s="45" t="s">
        <v>37</v>
      </c>
      <c r="G3" s="44" t="s">
        <v>36</v>
      </c>
      <c r="H3" s="46" t="s">
        <v>37</v>
      </c>
      <c r="I3" s="44" t="s">
        <v>36</v>
      </c>
      <c r="J3" s="45" t="s">
        <v>37</v>
      </c>
      <c r="K3" s="47" t="s">
        <v>36</v>
      </c>
      <c r="L3" s="46" t="s">
        <v>37</v>
      </c>
      <c r="M3" s="44" t="s">
        <v>36</v>
      </c>
      <c r="N3" s="45" t="s">
        <v>37</v>
      </c>
      <c r="O3" s="47" t="s">
        <v>36</v>
      </c>
      <c r="P3" s="47" t="s">
        <v>37</v>
      </c>
      <c r="Q3" s="44" t="s">
        <v>36</v>
      </c>
      <c r="R3" s="48" t="s">
        <v>37</v>
      </c>
      <c r="S3" s="47" t="s">
        <v>36</v>
      </c>
      <c r="T3" s="47" t="s">
        <v>37</v>
      </c>
      <c r="U3" s="44" t="s">
        <v>36</v>
      </c>
      <c r="V3" s="48" t="s">
        <v>37</v>
      </c>
      <c r="W3" s="47" t="s">
        <v>36</v>
      </c>
      <c r="X3" s="48" t="s">
        <v>37</v>
      </c>
      <c r="Y3" s="44" t="s">
        <v>22</v>
      </c>
      <c r="Z3" s="49" t="s">
        <v>45</v>
      </c>
      <c r="AA3" s="49" t="s">
        <v>36</v>
      </c>
    </row>
    <row r="4" spans="1:38" ht="12.75" hidden="1" customHeight="1" x14ac:dyDescent="0.2">
      <c r="A4">
        <f>IF(SUM(E4:X4)=0,0,1)</f>
        <v>0</v>
      </c>
      <c r="B4" s="51">
        <v>3</v>
      </c>
      <c r="C4" s="68" t="str">
        <f>VLOOKUP($B4,[1]Sheet1!$A$3:$D$82,2,FALSE)</f>
        <v>Anitra</v>
      </c>
      <c r="D4" s="68" t="str">
        <f>VLOOKUP($B4,[1]Sheet1!$A$3:$D$82,3,FALSE)</f>
        <v>P Jones</v>
      </c>
      <c r="E4" s="54" t="str">
        <f>IF(ISNA(VLOOKUP($B4,'Race 1'!$A$5:$I$31,8,FALSE)),"DNC",VLOOKUP(B4,'Race 1'!$A$5:$I$31,8,FALSE))</f>
        <v>DNC</v>
      </c>
      <c r="F4" s="53">
        <f>IF(AND(E4&lt;50,E4&gt;0),400/(E4+3),IF(E4="DNF",400/(E$68+4),0))</f>
        <v>0</v>
      </c>
      <c r="G4" s="54" t="str">
        <f>IF(ISNA(VLOOKUP($B4,'Race 2'!$A$5:$I$32,8,FALSE)),"DNC",VLOOKUP($B4,'Race 2'!$A$5:$I$32,8,FALSE))</f>
        <v>DNC</v>
      </c>
      <c r="H4" s="53">
        <f>IF(AND(G4&lt;50,G4&gt;0),400/(G4+3),IF(G4="DNF",400/(G$68+4),0))</f>
        <v>0</v>
      </c>
      <c r="I4" s="54" t="str">
        <f>IF(ISNA(VLOOKUP($B4,'Race 3'!$A$5:$I$35,8,FALSE)),"DNC",VLOOKUP($B4,'Race 3'!$A$5:$I$35,8,FALSE))</f>
        <v>DNC</v>
      </c>
      <c r="J4" s="53">
        <f>IF(AND(I4&lt;50,I4&gt;0),400/(I4+3),IF(I4="DNF",400/(I$68+4),0))</f>
        <v>0</v>
      </c>
      <c r="K4" s="54" t="str">
        <f>IF(ISNA(VLOOKUP($B4,'Race 4'!$A$5:$I$23,8,FALSE)),"DNC",VLOOKUP($B4,'Race 4'!$A$5:$I$23,8,FALSE))</f>
        <v>DNC</v>
      </c>
      <c r="L4" s="53">
        <f>IF(AND(K4&lt;50,K4&gt;0),400/(K4+3),IF(K4="DNF",400/(K$68+4),0))</f>
        <v>0</v>
      </c>
      <c r="M4" s="54" t="str">
        <f>IF(ISNA(VLOOKUP($B4,'Race 5'!$A$5:$I$33,8,FALSE)),"DNC",VLOOKUP($B4,'Race 5'!$A$5:$I$33,8,FALSE))</f>
        <v>DNC</v>
      </c>
      <c r="N4" s="53">
        <f>IF(AND(M4&lt;50,M4&gt;0),400/(M4+3),IF(M4="DNF",400/(M$68+4),0))</f>
        <v>0</v>
      </c>
      <c r="O4" s="54" t="str">
        <f>IF(ISNA(VLOOKUP($B4,'Race 6'!$A$5:$I$25,8,FALSE)),"DNC",VLOOKUP($B4,'Race 6'!$A$5:$I$25,8,FALSE))</f>
        <v>DNC</v>
      </c>
      <c r="P4" s="53">
        <f>IF(AND(O4&lt;50,O4&gt;0),400/(O4+3),IF(O4="DNF",400/(O$68+4),0))</f>
        <v>0</v>
      </c>
      <c r="Q4" s="54" t="str">
        <f>IF(ISNA(VLOOKUP($B4,'Race 7'!$A$5:$I$29,8,FALSE)),"DNC",VLOOKUP($B4,'Race 7'!$A$5:$I$29,8,FALSE))</f>
        <v>DNC</v>
      </c>
      <c r="R4" s="53">
        <f>IF(AND(Q4&lt;50,Q4&gt;0),400/(Q4+3),IF(Q4="DNF",400/(Q$68+4),0))</f>
        <v>0</v>
      </c>
      <c r="S4" s="54" t="str">
        <f>IF(ISNA(VLOOKUP($B4,'Race 8'!$A$5:$I$24,8,FALSE)),"DNC",VLOOKUP($B4,'Race 8'!$A$5:$I$24,8,FALSE))</f>
        <v>DNC</v>
      </c>
      <c r="T4" s="53">
        <f>IF(AND(S4&lt;50,S4&gt;0),400/(S4+3),IF(S4="DNF",400/(S$68+4),0))</f>
        <v>0</v>
      </c>
      <c r="U4" s="54" t="str">
        <f>IF(ISNA(VLOOKUP($B4,'Race 9'!$A$5:$I$35,8,FALSE)),"DNC",VLOOKUP($B4,'Race 9'!$A$5:$I$35,8,FALSE))</f>
        <v>DNC</v>
      </c>
      <c r="V4" s="53">
        <f>IF(AND(U4&lt;50,U4&gt;0),400/(U4+3),IF(U4="DNF",400/(U$68+4),0))</f>
        <v>0</v>
      </c>
      <c r="W4" s="54" t="str">
        <f>IF(ISNA(VLOOKUP($B4,'Race 10'!$A$5:$I$35,8,FALSE)),"DNC",VLOOKUP($B4,'Race 10'!$A$5:$I$35,8,FALSE))</f>
        <v>DNC</v>
      </c>
      <c r="X4" s="53">
        <f>IF(AND(W4&lt;50,W4&gt;0),400/(W4+3),IF(W4="DNF",400/(W$68+4),0))</f>
        <v>0</v>
      </c>
      <c r="Y4" s="55">
        <f>+X4+V4+T4+R4+P4+N4+L4+J4+H4+F4</f>
        <v>0</v>
      </c>
      <c r="Z4" s="56">
        <f t="shared" ref="Z4:Z35" si="0">+Y4-AB4</f>
        <v>0</v>
      </c>
      <c r="AA4" s="57">
        <f>RANK(Z4,$Z$4:$Z$66,0)</f>
        <v>24</v>
      </c>
      <c r="AB4" s="37">
        <f>SMALL(AC4:AJ4,2)+MIN(AC4:AJ4)</f>
        <v>0</v>
      </c>
      <c r="AC4" s="37">
        <f t="shared" ref="AC4:AC66" si="1">+F4</f>
        <v>0</v>
      </c>
      <c r="AD4" s="37">
        <f t="shared" ref="AD4:AD66" si="2">+H4</f>
        <v>0</v>
      </c>
      <c r="AE4" s="37">
        <f t="shared" ref="AE4:AE66" si="3">+J4</f>
        <v>0</v>
      </c>
      <c r="AF4" s="37">
        <f t="shared" ref="AF4:AF66" si="4">+L4</f>
        <v>0</v>
      </c>
      <c r="AG4" s="37">
        <f t="shared" ref="AG4:AG66" si="5">+N4</f>
        <v>0</v>
      </c>
      <c r="AH4" s="37">
        <f t="shared" ref="AH4:AH66" si="6">+P4</f>
        <v>0</v>
      </c>
      <c r="AI4" s="37">
        <f t="shared" ref="AI4:AI66" si="7">+R4</f>
        <v>0</v>
      </c>
      <c r="AJ4" s="37">
        <f t="shared" ref="AJ4:AJ66" si="8">+T4</f>
        <v>0</v>
      </c>
      <c r="AK4" s="37">
        <f t="shared" ref="AK4:AK66" si="9">+V4</f>
        <v>0</v>
      </c>
      <c r="AL4" s="37">
        <f t="shared" ref="AL4:AL66" si="10">+X4</f>
        <v>0</v>
      </c>
    </row>
    <row r="5" spans="1:38" ht="12.75" hidden="1" customHeight="1" x14ac:dyDescent="0.2">
      <c r="A5">
        <f t="shared" ref="A5:A65" si="11">IF(SUM(E5:X5)=0,0,1)</f>
        <v>0</v>
      </c>
      <c r="B5" s="51">
        <v>4</v>
      </c>
      <c r="C5" s="68" t="str">
        <f>VLOOKUP($B5,[1]Sheet1!$A$3:$D$82,2,FALSE)</f>
        <v>Why</v>
      </c>
      <c r="D5" s="68" t="str">
        <f>VLOOKUP($B5,[1]Sheet1!$A$3:$D$82,3,FALSE)</f>
        <v>J Proko</v>
      </c>
      <c r="E5" s="54" t="str">
        <f>IF(ISNA(VLOOKUP($B5,'Race 1'!$A$5:$I$31,8,FALSE)),"DNC",VLOOKUP(B5,'Race 1'!$A$5:$I$31,8,FALSE))</f>
        <v>DNC</v>
      </c>
      <c r="F5" s="53">
        <f>IF(AND(E5&lt;50,E5&gt;0),400/(E5+3),IF(E5="DNF",400/(E$68+4),0))</f>
        <v>0</v>
      </c>
      <c r="G5" s="54" t="str">
        <f>IF(ISNA(VLOOKUP($B5,'Race 2'!$A$5:$I$32,8,FALSE)),"DNC",VLOOKUP($B5,'Race 2'!$A$5:$I$32,8,FALSE))</f>
        <v>DNC</v>
      </c>
      <c r="H5" s="53">
        <f>IF(AND(G5&lt;50,G5&gt;0),400/(G5+3),IF(G5="DNF",400/(G$68+4),0))</f>
        <v>0</v>
      </c>
      <c r="I5" s="54" t="str">
        <f>IF(ISNA(VLOOKUP($B5,'Race 3'!$A$5:$I$35,8,FALSE)),"DNC",VLOOKUP($B5,'Race 3'!$A$5:$I$35,8,FALSE))</f>
        <v>DNC</v>
      </c>
      <c r="J5" s="53">
        <f>IF(AND(I5&lt;50,I5&gt;0),400/(I5+3),IF(I5="DNF",400/(I$68+4),0))</f>
        <v>0</v>
      </c>
      <c r="K5" s="54" t="str">
        <f>IF(ISNA(VLOOKUP($B5,'Race 4'!$A$5:$I$23,8,FALSE)),"DNC",VLOOKUP($B5,'Race 4'!$A$5:$I$23,8,FALSE))</f>
        <v>DNC</v>
      </c>
      <c r="L5" s="53">
        <f>IF(AND(K5&lt;50,K5&gt;0),400/(K5+3),IF(K5="DNF",400/(K$68+4),0))</f>
        <v>0</v>
      </c>
      <c r="M5" s="54" t="str">
        <f>IF(ISNA(VLOOKUP($B5,'Race 5'!$A$5:$I$33,8,FALSE)),"DNC",VLOOKUP($B5,'Race 5'!$A$5:$I$33,8,FALSE))</f>
        <v>DNC</v>
      </c>
      <c r="N5" s="53">
        <f>IF(AND(M5&lt;50,M5&gt;0),400/(M5+3),IF(M5="DNF",400/(M$68+4),0))</f>
        <v>0</v>
      </c>
      <c r="O5" s="54" t="str">
        <f>IF(ISNA(VLOOKUP($B5,'Race 6'!$A$5:$I$25,8,FALSE)),"DNC",VLOOKUP($B5,'Race 6'!$A$5:$I$25,8,FALSE))</f>
        <v>DNC</v>
      </c>
      <c r="P5" s="53">
        <f>IF(AND(O5&lt;50,O5&gt;0),400/(O5+3),IF(O5="DNF",400/(O$68+4),0))</f>
        <v>0</v>
      </c>
      <c r="Q5" s="54" t="str">
        <f>IF(ISNA(VLOOKUP($B5,'Race 7'!$A$5:$I$29,8,FALSE)),"DNC",VLOOKUP($B5,'Race 7'!$A$5:$I$29,8,FALSE))</f>
        <v>DNC</v>
      </c>
      <c r="R5" s="53">
        <f>IF(AND(Q5&lt;50,Q5&gt;0),400/(Q5+3),IF(Q5="DNF",400/(Q$68+4),0))</f>
        <v>0</v>
      </c>
      <c r="S5" s="54" t="str">
        <f>IF(ISNA(VLOOKUP($B5,'Race 8'!$A$5:$I$24,8,FALSE)),"DNC",VLOOKUP($B5,'Race 8'!$A$5:$I$24,8,FALSE))</f>
        <v>DNC</v>
      </c>
      <c r="T5" s="53">
        <f>IF(AND(S5&lt;50,S5&gt;0),400/(S5+3),IF(S5="DNF",400/(S$68+4),0))</f>
        <v>0</v>
      </c>
      <c r="U5" s="54" t="str">
        <f>IF(ISNA(VLOOKUP($B5,'Race 9'!$A$5:$I$35,8,FALSE)),"DNC",VLOOKUP($B5,'Race 9'!$A$5:$I$35,8,FALSE))</f>
        <v>DNC</v>
      </c>
      <c r="V5" s="53">
        <f>IF(AND(U5&lt;50,U5&gt;0),400/(U5+3),IF(U5="DNF",400/(U$68+4),0))</f>
        <v>0</v>
      </c>
      <c r="W5" s="54" t="str">
        <f>IF(ISNA(VLOOKUP($B5,'Race 10'!$A$5:$I$35,8,FALSE)),"DNC",VLOOKUP($B5,'Race 10'!$A$5:$I$35,8,FALSE))</f>
        <v>DNC</v>
      </c>
      <c r="X5" s="53">
        <f>IF(AND(W5&lt;50,W5&gt;0),400/(W5+3),IF(W5="DNF",400/(W$68+4),0))</f>
        <v>0</v>
      </c>
      <c r="Y5" s="55">
        <f t="shared" ref="Y5:Y66" si="12">+X5+V5+T5+R5+P5+N5+L5+J5+H5+F5</f>
        <v>0</v>
      </c>
      <c r="Z5" s="56">
        <f t="shared" si="0"/>
        <v>0</v>
      </c>
      <c r="AA5" s="57">
        <f>RANK(Z5,$Z$4:$Z$66,0)</f>
        <v>24</v>
      </c>
      <c r="AB5" s="37">
        <f t="shared" ref="AB5:AB66" si="13">SMALL(AC5:AJ5,2)+MIN(AC5:AJ5)</f>
        <v>0</v>
      </c>
      <c r="AC5" s="37">
        <f t="shared" si="1"/>
        <v>0</v>
      </c>
      <c r="AD5" s="37">
        <f t="shared" si="2"/>
        <v>0</v>
      </c>
      <c r="AE5" s="37">
        <f t="shared" si="3"/>
        <v>0</v>
      </c>
      <c r="AF5" s="37">
        <f t="shared" si="4"/>
        <v>0</v>
      </c>
      <c r="AG5" s="37">
        <f t="shared" si="5"/>
        <v>0</v>
      </c>
      <c r="AH5" s="37">
        <f t="shared" si="6"/>
        <v>0</v>
      </c>
      <c r="AI5" s="37">
        <f t="shared" si="7"/>
        <v>0</v>
      </c>
      <c r="AJ5" s="37">
        <f t="shared" si="8"/>
        <v>0</v>
      </c>
      <c r="AK5" s="37">
        <f t="shared" si="9"/>
        <v>0</v>
      </c>
      <c r="AL5" s="37">
        <f t="shared" si="10"/>
        <v>0</v>
      </c>
    </row>
    <row r="6" spans="1:38" customFormat="1" ht="12.75" hidden="1" customHeight="1" x14ac:dyDescent="0.2">
      <c r="A6">
        <f t="shared" si="11"/>
        <v>0</v>
      </c>
      <c r="B6" s="51" t="s">
        <v>38</v>
      </c>
      <c r="C6" s="68" t="str">
        <f>VLOOKUP($B6,[1]Sheet1!$A$3:$D$82,2,FALSE)</f>
        <v>Why</v>
      </c>
      <c r="D6" s="68" t="str">
        <f>VLOOKUP($B6,[1]Sheet1!$A$3:$D$82,3,FALSE)</f>
        <v>R Proko</v>
      </c>
      <c r="E6" s="54" t="str">
        <f>IF(ISNA(VLOOKUP($B6,'Race 1'!$A$5:$I$31,8,FALSE)),"DNC",VLOOKUP(B6,'Race 1'!$A$5:$I$31,8,FALSE))</f>
        <v>DNC</v>
      </c>
      <c r="F6" s="53">
        <f>IF(AND(E6&lt;50,E6&gt;0),400/(E6+3),IF(E6="DNF",400/(E$68+4),0))</f>
        <v>0</v>
      </c>
      <c r="G6" s="54" t="str">
        <f>IF(ISNA(VLOOKUP($B6,'Race 2'!$A$5:$I$32,8,FALSE)),"DNC",VLOOKUP($B6,'Race 2'!$A$5:$I$32,8,FALSE))</f>
        <v>DNC</v>
      </c>
      <c r="H6" s="53">
        <f>IF(AND(G6&lt;50,G6&gt;0),400/(G6+3),IF(G6="DNF",400/(G$68+4),0))</f>
        <v>0</v>
      </c>
      <c r="I6" s="54" t="str">
        <f>IF(ISNA(VLOOKUP($B6,'Race 3'!$A$5:$I$35,8,FALSE)),"DNC",VLOOKUP($B6,'Race 3'!$A$5:$I$35,8,FALSE))</f>
        <v>DNC</v>
      </c>
      <c r="J6" s="53">
        <f>IF(AND(I6&lt;50,I6&gt;0),400/(I6+3),IF(I6="DNF",400/(I$68+4),0))</f>
        <v>0</v>
      </c>
      <c r="K6" s="54" t="str">
        <f>IF(ISNA(VLOOKUP($B6,'Race 4'!$A$5:$I$23,8,FALSE)),"DNC",VLOOKUP($B6,'Race 4'!$A$5:$I$23,8,FALSE))</f>
        <v>DNC</v>
      </c>
      <c r="L6" s="53">
        <f>IF(AND(K6&lt;50,K6&gt;0),400/(K6+3),IF(K6="DNF",400/(K$68+4),0))</f>
        <v>0</v>
      </c>
      <c r="M6" s="54" t="str">
        <f>IF(ISNA(VLOOKUP($B6,'Race 5'!$A$5:$I$33,8,FALSE)),"DNC",VLOOKUP($B6,'Race 5'!$A$5:$I$33,8,FALSE))</f>
        <v>DNC</v>
      </c>
      <c r="N6" s="53">
        <f>IF(AND(M6&lt;50,M6&gt;0),400/(M6+3),IF(M6="DNF",400/(M$68+4),0))</f>
        <v>0</v>
      </c>
      <c r="O6" s="54" t="str">
        <f>IF(ISNA(VLOOKUP($B6,'Race 6'!$A$5:$I$25,8,FALSE)),"DNC",VLOOKUP($B6,'Race 6'!$A$5:$I$25,8,FALSE))</f>
        <v>DNC</v>
      </c>
      <c r="P6" s="53">
        <f>IF(AND(O6&lt;50,O6&gt;0),400/(O6+3),IF(O6="DNF",400/(O$68+4),0))</f>
        <v>0</v>
      </c>
      <c r="Q6" s="54" t="str">
        <f>IF(ISNA(VLOOKUP($B6,'Race 7'!$A$5:$I$29,8,FALSE)),"DNC",VLOOKUP($B6,'Race 7'!$A$5:$I$29,8,FALSE))</f>
        <v>DNC</v>
      </c>
      <c r="R6" s="53">
        <f>IF(AND(Q6&lt;50,Q6&gt;0),400/(Q6+3),IF(Q6="DNF",400/(Q$68+4),0))</f>
        <v>0</v>
      </c>
      <c r="S6" s="54" t="str">
        <f>IF(ISNA(VLOOKUP($B6,'Race 8'!$A$5:$I$24,8,FALSE)),"DNC",VLOOKUP($B6,'Race 8'!$A$5:$I$24,8,FALSE))</f>
        <v>DNC</v>
      </c>
      <c r="T6" s="53">
        <f>IF(AND(S6&lt;50,S6&gt;0),400/(S6+3),IF(S6="DNF",400/(S$68+4),0))</f>
        <v>0</v>
      </c>
      <c r="U6" s="54" t="str">
        <f>IF(ISNA(VLOOKUP($B6,'Race 9'!$A$5:$I$35,8,FALSE)),"DNC",VLOOKUP($B6,'Race 9'!$A$5:$I$35,8,FALSE))</f>
        <v>DNC</v>
      </c>
      <c r="V6" s="53">
        <f>IF(AND(U6&lt;50,U6&gt;0),400/(U6+3),IF(U6="DNF",400/(U$68+4),0))</f>
        <v>0</v>
      </c>
      <c r="W6" s="54" t="str">
        <f>IF(ISNA(VLOOKUP($B6,'Race 10'!$A$5:$I$35,8,FALSE)),"DNC",VLOOKUP($B6,'Race 10'!$A$5:$I$35,8,FALSE))</f>
        <v>DNC</v>
      </c>
      <c r="X6" s="53">
        <f>IF(AND(W6&lt;50,W6&gt;0),400/(W6+3),IF(W6="DNF",400/(W$68+4),0))</f>
        <v>0</v>
      </c>
      <c r="Y6" s="55">
        <f t="shared" si="12"/>
        <v>0</v>
      </c>
      <c r="Z6" s="56">
        <f t="shared" si="0"/>
        <v>0</v>
      </c>
      <c r="AA6" s="57">
        <f>RANK(Z6,$Z$4:$Z$66,0)</f>
        <v>24</v>
      </c>
      <c r="AB6" s="37">
        <f t="shared" si="13"/>
        <v>0</v>
      </c>
      <c r="AC6" s="37">
        <f t="shared" si="1"/>
        <v>0</v>
      </c>
      <c r="AD6" s="37">
        <f t="shared" si="2"/>
        <v>0</v>
      </c>
      <c r="AE6" s="37">
        <f t="shared" si="3"/>
        <v>0</v>
      </c>
      <c r="AF6" s="37">
        <f t="shared" si="4"/>
        <v>0</v>
      </c>
      <c r="AG6" s="37">
        <f t="shared" si="5"/>
        <v>0</v>
      </c>
      <c r="AH6" s="37">
        <f t="shared" si="6"/>
        <v>0</v>
      </c>
      <c r="AI6" s="37">
        <f t="shared" si="7"/>
        <v>0</v>
      </c>
      <c r="AJ6" s="37">
        <f t="shared" si="8"/>
        <v>0</v>
      </c>
      <c r="AK6" s="37">
        <f t="shared" si="9"/>
        <v>0</v>
      </c>
      <c r="AL6" s="37">
        <f t="shared" si="10"/>
        <v>0</v>
      </c>
    </row>
    <row r="7" spans="1:38" customFormat="1" ht="12.75" customHeight="1" x14ac:dyDescent="0.2">
      <c r="A7">
        <f t="shared" si="11"/>
        <v>1</v>
      </c>
      <c r="B7" s="51">
        <v>19</v>
      </c>
      <c r="C7" s="68" t="str">
        <f>VLOOKUP($B7,[1]Sheet1!$A$3:$D$84,2,FALSE)</f>
        <v>Athena</v>
      </c>
      <c r="D7" s="68" t="str">
        <f>VLOOKUP($B7,[1]Sheet1!$A$3:$D$84,3,FALSE)</f>
        <v>S Fraser</v>
      </c>
      <c r="E7" s="54">
        <f>IF(ISNA(VLOOKUP($B7,'Race 1'!$A$5:$I$31,8,FALSE)),"DNC",VLOOKUP(B7,'Race 1'!$A$5:$I$31,8,FALSE))</f>
        <v>8</v>
      </c>
      <c r="F7" s="53">
        <f>IF(AND(E7&lt;50,E7&gt;0),400/(E7+3),IF(E7="DNF",400/(E$68+4),0))</f>
        <v>36.363636363636367</v>
      </c>
      <c r="G7" s="54">
        <f>IF(ISNA(VLOOKUP($B7,'Race 2'!$A$5:$I$32,8,FALSE)),"DNC",VLOOKUP($B7,'Race 2'!$A$5:$I$32,8,FALSE))</f>
        <v>8</v>
      </c>
      <c r="H7" s="53">
        <f>IF(AND(G7&lt;50,G7&gt;0),400/(G7+3),IF(G7="DNF",400/(G$68+4),0))</f>
        <v>36.363636363636367</v>
      </c>
      <c r="I7" s="54" t="str">
        <f>IF(ISNA(VLOOKUP($B7,'Race 3'!$A$5:$I$35,8,FALSE)),"DNC",VLOOKUP($B7,'Race 3'!$A$5:$I$35,8,FALSE))</f>
        <v>DNC</v>
      </c>
      <c r="J7" s="53">
        <f>IF(AND(I7&lt;50,I7&gt;0),400/(I7+3),IF(I7="DNF",400/(I$68+4),0))</f>
        <v>0</v>
      </c>
      <c r="K7" s="54" t="str">
        <f>IF(ISNA(VLOOKUP($B7,'Race 4'!$A$5:$I$23,8,FALSE)),"DNC",VLOOKUP($B7,'Race 4'!$A$5:$I$23,8,FALSE))</f>
        <v>DNC</v>
      </c>
      <c r="L7" s="53">
        <f>IF(AND(K7&lt;50,K7&gt;0),400/(K7+3),IF(K7="DNF",400/(K$68+4),0))</f>
        <v>0</v>
      </c>
      <c r="M7" s="54" t="str">
        <f>IF(ISNA(VLOOKUP($B7,'Race 5'!$A$5:$I$33,8,FALSE)),"DNC",VLOOKUP($B7,'Race 5'!$A$5:$I$33,8,FALSE))</f>
        <v>DNC</v>
      </c>
      <c r="N7" s="53">
        <f>IF(AND(M7&lt;50,M7&gt;0),400/(M7+3),IF(M7="DNF",400/(M$68+4),0))</f>
        <v>0</v>
      </c>
      <c r="O7" s="54" t="str">
        <f>IF(ISNA(VLOOKUP($B7,'Race 6'!$A$5:$I$25,8,FALSE)),"DNC",VLOOKUP($B7,'Race 6'!$A$5:$I$25,8,FALSE))</f>
        <v>DNC</v>
      </c>
      <c r="P7" s="53">
        <f>IF(AND(O7&lt;50,O7&gt;0),400/(O7+3),IF(O7="DNF",400/(O$68+4),0))</f>
        <v>0</v>
      </c>
      <c r="Q7" s="54" t="str">
        <f>IF(ISNA(VLOOKUP($B7,'Race 7'!$A$5:$I$29,8,FALSE)),"DNC",VLOOKUP($B7,'Race 7'!$A$5:$I$29,8,FALSE))</f>
        <v>DNC</v>
      </c>
      <c r="R7" s="53">
        <f>IF(AND(Q7&lt;50,Q7&gt;0),400/(Q7+3),IF(Q7="DNF",400/(Q$68+4),0))</f>
        <v>0</v>
      </c>
      <c r="S7" s="54" t="str">
        <f>IF(ISNA(VLOOKUP($B7,'Race 8'!$A$5:$I$24,8,FALSE)),"DNC",VLOOKUP($B7,'Race 8'!$A$5:$I$24,8,FALSE))</f>
        <v>DNC</v>
      </c>
      <c r="T7" s="53">
        <f>IF(AND(S7&lt;50,S7&gt;0),400/(S7+3),IF(S7="DNF",400/(S$68+4),0))</f>
        <v>0</v>
      </c>
      <c r="U7" s="54" t="str">
        <f>IF(ISNA(VLOOKUP($B7,'Race 9'!$A$5:$I$35,8,FALSE)),"DNC",VLOOKUP($B7,'Race 9'!$A$5:$I$35,8,FALSE))</f>
        <v>DNC</v>
      </c>
      <c r="V7" s="53">
        <f>IF(AND(U7&lt;50,U7&gt;0),400/(U7+3),IF(U7="DNF",400/(U$68+4),0))</f>
        <v>0</v>
      </c>
      <c r="W7" s="54" t="str">
        <f>IF(ISNA(VLOOKUP($B7,'Race 10'!$A$5:$I$35,8,FALSE)),"DNC",VLOOKUP($B7,'Race 10'!$A$5:$I$35,8,FALSE))</f>
        <v>DNC</v>
      </c>
      <c r="X7" s="53">
        <f>IF(AND(W7&lt;50,W7&gt;0),400/(W7+3),IF(W7="DNF",400/(W$68+4),0))</f>
        <v>0</v>
      </c>
      <c r="Y7" s="55">
        <f t="shared" si="12"/>
        <v>72.727272727272734</v>
      </c>
      <c r="Z7" s="56">
        <f t="shared" si="0"/>
        <v>72.727272727272734</v>
      </c>
      <c r="AA7" s="57">
        <f>RANK(Z7,$Z$4:$Z$66,0)</f>
        <v>19</v>
      </c>
      <c r="AB7" s="37">
        <f t="shared" si="13"/>
        <v>0</v>
      </c>
      <c r="AC7" s="37">
        <f t="shared" si="1"/>
        <v>36.363636363636367</v>
      </c>
      <c r="AD7" s="37">
        <f t="shared" si="2"/>
        <v>36.363636363636367</v>
      </c>
      <c r="AE7" s="37">
        <f t="shared" si="3"/>
        <v>0</v>
      </c>
      <c r="AF7" s="37">
        <f t="shared" si="4"/>
        <v>0</v>
      </c>
      <c r="AG7" s="37">
        <f t="shared" si="5"/>
        <v>0</v>
      </c>
      <c r="AH7" s="37">
        <f t="shared" si="6"/>
        <v>0</v>
      </c>
      <c r="AI7" s="37">
        <f t="shared" si="7"/>
        <v>0</v>
      </c>
      <c r="AJ7" s="37">
        <f t="shared" si="8"/>
        <v>0</v>
      </c>
      <c r="AK7" s="37">
        <f t="shared" si="9"/>
        <v>0</v>
      </c>
      <c r="AL7" s="37">
        <f t="shared" si="10"/>
        <v>0</v>
      </c>
    </row>
    <row r="8" spans="1:38" customFormat="1" x14ac:dyDescent="0.2">
      <c r="A8">
        <f t="shared" si="11"/>
        <v>1</v>
      </c>
      <c r="B8" s="51">
        <v>29</v>
      </c>
      <c r="C8" s="68" t="str">
        <f>VLOOKUP($B8,[1]Sheet1!$A$3:$D$84,2,FALSE)</f>
        <v>Wild Child</v>
      </c>
      <c r="D8" s="68" t="str">
        <f>VLOOKUP($B8,[1]Sheet1!$A$3:$D$84,3,FALSE)</f>
        <v>T Bird</v>
      </c>
      <c r="E8" s="54">
        <f>IF(ISNA(VLOOKUP($B8,'Race 1'!$A$5:$I$31,8,FALSE)),"DNC",VLOOKUP(B8,'Race 1'!$A$5:$I$31,8,FALSE))</f>
        <v>11</v>
      </c>
      <c r="F8" s="53">
        <f>IF(AND(E8&lt;50,E8&gt;0),400/(E8+3),IF(E8="DNF",400/(E$68+4),0))</f>
        <v>28.571428571428573</v>
      </c>
      <c r="G8" s="54">
        <f>IF(ISNA(VLOOKUP($B8,'Race 2'!$A$5:$I$32,8,FALSE)),"DNC",VLOOKUP($B8,'Race 2'!$A$5:$I$32,8,FALSE))</f>
        <v>14</v>
      </c>
      <c r="H8" s="53">
        <f>IF(AND(G8&lt;50,G8&gt;0),400/(G8+3),IF(G8="DNF",400/(G$68+4),0))</f>
        <v>23.529411764705884</v>
      </c>
      <c r="I8" s="54">
        <f>IF(ISNA(VLOOKUP($B8,'Race 3'!$A$5:$I$35,8,FALSE)),"DNC",VLOOKUP($B8,'Race 3'!$A$5:$I$35,8,FALSE))</f>
        <v>4</v>
      </c>
      <c r="J8" s="53">
        <f>IF(AND(I8&lt;50,I8&gt;0),400/(I8+3),IF(I8="DNF",400/(I$68+4),0))</f>
        <v>57.142857142857146</v>
      </c>
      <c r="K8" s="54">
        <f>IF(ISNA(VLOOKUP($B8,'Race 4'!$A$5:$I$23,8,FALSE)),"DNC",VLOOKUP($B8,'Race 4'!$A$5:$I$23,8,FALSE))</f>
        <v>3</v>
      </c>
      <c r="L8" s="53">
        <f>IF(AND(K8&lt;50,K8&gt;0),400/(K8+3),IF(K8="DNF",400/(K$68+4),0))</f>
        <v>66.666666666666671</v>
      </c>
      <c r="M8" s="54">
        <f>IF(ISNA(VLOOKUP($B8,'Race 5'!$A$5:$I$33,8,FALSE)),"DNC",VLOOKUP($B8,'Race 5'!$A$5:$I$33,8,FALSE))</f>
        <v>10</v>
      </c>
      <c r="N8" s="53">
        <f>IF(AND(M8&lt;50,M8&gt;0),400/(M8+3),IF(M8="DNF",400/(M$68+4),0))</f>
        <v>30.76923076923077</v>
      </c>
      <c r="O8" s="54">
        <f>IF(ISNA(VLOOKUP($B8,'Race 6'!$A$5:$I$25,8,FALSE)),"DNC",VLOOKUP($B8,'Race 6'!$A$5:$I$25,8,FALSE))</f>
        <v>8</v>
      </c>
      <c r="P8" s="53">
        <f>IF(AND(O8&lt;50,O8&gt;0),400/(O8+3),IF(O8="DNF",400/(O$68+4),0))</f>
        <v>36.363636363636367</v>
      </c>
      <c r="Q8" s="54">
        <f>IF(ISNA(VLOOKUP($B8,'Race 7'!$A$5:$I$29,8,FALSE)),"DNC",VLOOKUP($B8,'Race 7'!$A$5:$I$29,8,FALSE))</f>
        <v>1</v>
      </c>
      <c r="R8" s="53">
        <f>IF(AND(Q8&lt;50,Q8&gt;0),400/(Q8+3),IF(Q8="DNF",400/(Q$68+4),0))</f>
        <v>100</v>
      </c>
      <c r="S8" s="54">
        <f>IF(ISNA(VLOOKUP($B8,'Race 8'!$A$5:$I$24,8,FALSE)),"DNC",VLOOKUP($B8,'Race 8'!$A$5:$I$24,8,FALSE))</f>
        <v>1</v>
      </c>
      <c r="T8" s="53">
        <f>IF(AND(S8&lt;50,S8&gt;0),400/(S8+3),IF(S8="DNF",400/(S$68+4),0))</f>
        <v>100</v>
      </c>
      <c r="U8" s="54" t="str">
        <f>IF(ISNA(VLOOKUP($B8,'Race 9'!$A$5:$I$35,8,FALSE)),"DNC",VLOOKUP($B8,'Race 9'!$A$5:$I$35,8,FALSE))</f>
        <v>DNC</v>
      </c>
      <c r="V8" s="53">
        <f>IF(AND(U8&lt;50,U8&gt;0),400/(U8+3),IF(U8="DNF",400/(U$68+4),0))</f>
        <v>0</v>
      </c>
      <c r="W8" s="54" t="str">
        <f>IF(ISNA(VLOOKUP($B8,'Race 10'!$A$5:$I$35,8,FALSE)),"DNC",VLOOKUP($B8,'Race 10'!$A$5:$I$35,8,FALSE))</f>
        <v>DNC</v>
      </c>
      <c r="X8" s="53">
        <f>IF(AND(W8&lt;50,W8&gt;0),400/(W8+3),IF(W8="DNF",400/(W$68+4),0))</f>
        <v>0</v>
      </c>
      <c r="Y8" s="55">
        <f t="shared" si="12"/>
        <v>443.04323127852547</v>
      </c>
      <c r="Z8" s="56">
        <f t="shared" si="0"/>
        <v>390.942390942391</v>
      </c>
      <c r="AA8" s="57">
        <f>RANK(Z8,$Z$4:$Z$66,0)</f>
        <v>2</v>
      </c>
      <c r="AB8" s="37">
        <f t="shared" si="13"/>
        <v>52.100840336134453</v>
      </c>
      <c r="AC8" s="37">
        <f t="shared" si="1"/>
        <v>28.571428571428573</v>
      </c>
      <c r="AD8" s="37">
        <f t="shared" si="2"/>
        <v>23.529411764705884</v>
      </c>
      <c r="AE8" s="37">
        <f t="shared" si="3"/>
        <v>57.142857142857146</v>
      </c>
      <c r="AF8" s="37">
        <f t="shared" si="4"/>
        <v>66.666666666666671</v>
      </c>
      <c r="AG8" s="37">
        <f t="shared" si="5"/>
        <v>30.76923076923077</v>
      </c>
      <c r="AH8" s="37">
        <f t="shared" si="6"/>
        <v>36.363636363636367</v>
      </c>
      <c r="AI8" s="37">
        <f t="shared" si="7"/>
        <v>100</v>
      </c>
      <c r="AJ8" s="37">
        <f t="shared" si="8"/>
        <v>100</v>
      </c>
      <c r="AK8" s="37">
        <f t="shared" si="9"/>
        <v>0</v>
      </c>
      <c r="AL8" s="37">
        <f t="shared" si="10"/>
        <v>0</v>
      </c>
    </row>
    <row r="9" spans="1:38" customFormat="1" ht="12.75" hidden="1" customHeight="1" x14ac:dyDescent="0.2">
      <c r="A9">
        <f t="shared" si="11"/>
        <v>0</v>
      </c>
      <c r="B9" s="51">
        <v>31</v>
      </c>
      <c r="C9" s="68" t="str">
        <f>VLOOKUP($B9,[1]Sheet1!$A$3:$D$82,2,FALSE)</f>
        <v>Sayonara</v>
      </c>
      <c r="D9" s="68" t="str">
        <f>VLOOKUP($B9,[1]Sheet1!$A$3:$D$82,3,FALSE)</f>
        <v>M Drake</v>
      </c>
      <c r="E9" s="54" t="str">
        <f>IF(ISNA(VLOOKUP($B9,'Race 1'!$A$5:$I$31,8,FALSE)),"DNC",VLOOKUP(B9,'Race 1'!$A$5:$I$31,8,FALSE))</f>
        <v>DNC</v>
      </c>
      <c r="F9" s="53">
        <f>IF(AND(E9&lt;50,E9&gt;0),400/(E9+3),IF(E9="DNF",400/(E$68+4),0))</f>
        <v>0</v>
      </c>
      <c r="G9" s="54" t="str">
        <f>IF(ISNA(VLOOKUP($B9,'Race 2'!$A$5:$I$32,8,FALSE)),"DNC",VLOOKUP($B9,'Race 2'!$A$5:$I$32,8,FALSE))</f>
        <v>DNC</v>
      </c>
      <c r="H9" s="53">
        <f>IF(AND(G9&lt;50,G9&gt;0),400/(G9+3),IF(G9="DNF",400/(G$68+4),0))</f>
        <v>0</v>
      </c>
      <c r="I9" s="54" t="str">
        <f>IF(ISNA(VLOOKUP($B9,'Race 3'!$A$5:$I$35,8,FALSE)),"DNC",VLOOKUP($B9,'Race 3'!$A$5:$I$35,8,FALSE))</f>
        <v>DNC</v>
      </c>
      <c r="J9" s="53">
        <f>IF(AND(I9&lt;50,I9&gt;0),400/(I9+3),IF(I9="DNF",400/(I$68+4),0))</f>
        <v>0</v>
      </c>
      <c r="K9" s="54" t="str">
        <f>IF(ISNA(VLOOKUP($B9,'Race 4'!$A$5:$I$23,8,FALSE)),"DNC",VLOOKUP($B9,'Race 4'!$A$5:$I$23,8,FALSE))</f>
        <v>DNC</v>
      </c>
      <c r="L9" s="53">
        <f>IF(AND(K9&lt;50,K9&gt;0),400/(K9+3),IF(K9="DNF",400/(K$68+4),0))</f>
        <v>0</v>
      </c>
      <c r="M9" s="54" t="str">
        <f>IF(ISNA(VLOOKUP($B9,'Race 5'!$A$5:$I$33,8,FALSE)),"DNC",VLOOKUP($B9,'Race 5'!$A$5:$I$33,8,FALSE))</f>
        <v>DNC</v>
      </c>
      <c r="N9" s="53">
        <f>IF(AND(M9&lt;50,M9&gt;0),400/(M9+3),IF(M9="DNF",400/(M$68+4),0))</f>
        <v>0</v>
      </c>
      <c r="O9" s="54" t="str">
        <f>IF(ISNA(VLOOKUP($B9,'Race 6'!$A$5:$I$25,8,FALSE)),"DNC",VLOOKUP($B9,'Race 6'!$A$5:$I$25,8,FALSE))</f>
        <v>DNC</v>
      </c>
      <c r="P9" s="53">
        <f>IF(AND(O9&lt;50,O9&gt;0),400/(O9+3),IF(O9="DNF",400/(O$68+4),0))</f>
        <v>0</v>
      </c>
      <c r="Q9" s="54" t="str">
        <f>IF(ISNA(VLOOKUP($B9,'Race 7'!$A$5:$I$29,8,FALSE)),"DNC",VLOOKUP($B9,'Race 7'!$A$5:$I$29,8,FALSE))</f>
        <v>DNC</v>
      </c>
      <c r="R9" s="53">
        <f>IF(AND(Q9&lt;50,Q9&gt;0),400/(Q9+3),IF(Q9="DNF",400/(Q$68+4),0))</f>
        <v>0</v>
      </c>
      <c r="S9" s="54" t="str">
        <f>IF(ISNA(VLOOKUP($B9,'Race 8'!$A$5:$I$24,8,FALSE)),"DNC",VLOOKUP($B9,'Race 8'!$A$5:$I$24,8,FALSE))</f>
        <v>DNC</v>
      </c>
      <c r="T9" s="53">
        <f>IF(AND(S9&lt;50,S9&gt;0),400/(S9+3),IF(S9="DNF",400/(S$68+4),0))</f>
        <v>0</v>
      </c>
      <c r="U9" s="54" t="str">
        <f>IF(ISNA(VLOOKUP($B9,'Race 9'!$A$5:$I$35,8,FALSE)),"DNC",VLOOKUP($B9,'Race 9'!$A$5:$I$35,8,FALSE))</f>
        <v>DNC</v>
      </c>
      <c r="V9" s="53">
        <f>IF(AND(U9&lt;50,U9&gt;0),400/(U9+3),IF(U9="DNF",400/(U$68+4),0))</f>
        <v>0</v>
      </c>
      <c r="W9" s="54" t="str">
        <f>IF(ISNA(VLOOKUP($B9,'Race 10'!$A$5:$I$35,8,FALSE)),"DNC",VLOOKUP($B9,'Race 10'!$A$5:$I$35,8,FALSE))</f>
        <v>DNC</v>
      </c>
      <c r="X9" s="53">
        <f>IF(AND(W9&lt;50,W9&gt;0),400/(W9+3),IF(W9="DNF",400/(W$68+4),0))</f>
        <v>0</v>
      </c>
      <c r="Y9" s="55">
        <f t="shared" si="12"/>
        <v>0</v>
      </c>
      <c r="Z9" s="56">
        <f t="shared" si="0"/>
        <v>0</v>
      </c>
      <c r="AA9" s="57">
        <f>RANK(Z9,$Z$4:$Z$66,0)</f>
        <v>24</v>
      </c>
      <c r="AB9" s="37">
        <f t="shared" si="13"/>
        <v>0</v>
      </c>
      <c r="AC9" s="37">
        <f t="shared" si="1"/>
        <v>0</v>
      </c>
      <c r="AD9" s="37">
        <f t="shared" si="2"/>
        <v>0</v>
      </c>
      <c r="AE9" s="37">
        <f t="shared" si="3"/>
        <v>0</v>
      </c>
      <c r="AF9" s="37">
        <f t="shared" si="4"/>
        <v>0</v>
      </c>
      <c r="AG9" s="37">
        <f t="shared" si="5"/>
        <v>0</v>
      </c>
      <c r="AH9" s="37">
        <f t="shared" si="6"/>
        <v>0</v>
      </c>
      <c r="AI9" s="37">
        <f t="shared" si="7"/>
        <v>0</v>
      </c>
      <c r="AJ9" s="37">
        <f t="shared" si="8"/>
        <v>0</v>
      </c>
      <c r="AK9" s="37">
        <f t="shared" si="9"/>
        <v>0</v>
      </c>
      <c r="AL9" s="37">
        <f t="shared" si="10"/>
        <v>0</v>
      </c>
    </row>
    <row r="10" spans="1:38" customFormat="1" x14ac:dyDescent="0.2">
      <c r="A10">
        <f t="shared" si="11"/>
        <v>1</v>
      </c>
      <c r="B10" s="51">
        <v>39</v>
      </c>
      <c r="C10" s="68" t="str">
        <f>VLOOKUP($B10,[1]Sheet1!$A$3:$D$84,2,FALSE)</f>
        <v>Windbag II</v>
      </c>
      <c r="D10" s="68" t="str">
        <f>VLOOKUP($B10,[1]Sheet1!$A$3:$D$84,3,FALSE)</f>
        <v>R Mackie</v>
      </c>
      <c r="E10" s="54">
        <f>IF(ISNA(VLOOKUP($B10,'Race 1'!$A$5:$I$31,8,FALSE)),"DNC",VLOOKUP(B10,'Race 1'!$A$5:$I$31,8,FALSE))</f>
        <v>2</v>
      </c>
      <c r="F10" s="53">
        <f>IF(AND(E10&lt;50,E10&gt;0),400/(E10+3),IF(E10="DNF",400/(E$68+4),0))</f>
        <v>80</v>
      </c>
      <c r="G10" s="54">
        <f>IF(ISNA(VLOOKUP($B10,'Race 2'!$A$5:$I$32,8,FALSE)),"DNC",VLOOKUP($B10,'Race 2'!$A$5:$I$32,8,FALSE))</f>
        <v>11</v>
      </c>
      <c r="H10" s="53">
        <f>IF(AND(G10&lt;50,G10&gt;0),400/(G10+3),IF(G10="DNF",400/(G$68+4),0))</f>
        <v>28.571428571428573</v>
      </c>
      <c r="I10" s="54" t="str">
        <f>IF(ISNA(VLOOKUP($B10,'Race 3'!$A$5:$I$35,8,FALSE)),"DNC",VLOOKUP($B10,'Race 3'!$A$5:$I$35,8,FALSE))</f>
        <v>DNC</v>
      </c>
      <c r="J10" s="53">
        <f>IF(AND(I10&lt;50,I10&gt;0),400/(I10+3),IF(I10="DNF",400/(I$68+4),0))</f>
        <v>0</v>
      </c>
      <c r="K10" s="54" t="str">
        <f>IF(ISNA(VLOOKUP($B10,'Race 4'!$A$5:$I$23,8,FALSE)),"DNC",VLOOKUP($B10,'Race 4'!$A$5:$I$23,8,FALSE))</f>
        <v>DNC</v>
      </c>
      <c r="L10" s="53">
        <f>IF(AND(K10&lt;50,K10&gt;0),400/(K10+3),IF(K10="DNF",400/(K$68+4),0))</f>
        <v>0</v>
      </c>
      <c r="M10" s="54" t="str">
        <f>IF(ISNA(VLOOKUP($B10,'Race 5'!$A$5:$I$33,8,FALSE)),"DNC",VLOOKUP($B10,'Race 5'!$A$5:$I$33,8,FALSE))</f>
        <v>DNC</v>
      </c>
      <c r="N10" s="53">
        <f>IF(AND(M10&lt;50,M10&gt;0),400/(M10+3),IF(M10="DNF",400/(M$68+4),0))</f>
        <v>0</v>
      </c>
      <c r="O10" s="54" t="str">
        <f>IF(ISNA(VLOOKUP($B10,'Race 6'!$A$5:$I$25,8,FALSE)),"DNC",VLOOKUP($B10,'Race 6'!$A$5:$I$25,8,FALSE))</f>
        <v>DNC</v>
      </c>
      <c r="P10" s="53">
        <f>IF(AND(O10&lt;50,O10&gt;0),400/(O10+3),IF(O10="DNF",400/(O$68+4),0))</f>
        <v>0</v>
      </c>
      <c r="Q10" s="54" t="str">
        <f>IF(ISNA(VLOOKUP($B10,'Race 7'!$A$5:$I$29,8,FALSE)),"DNC",VLOOKUP($B10,'Race 7'!$A$5:$I$29,8,FALSE))</f>
        <v>DNC</v>
      </c>
      <c r="R10" s="53">
        <f>IF(AND(Q10&lt;50,Q10&gt;0),400/(Q10+3),IF(Q10="DNF",400/(Q$68+4),0))</f>
        <v>0</v>
      </c>
      <c r="S10" s="54" t="str">
        <f>IF(ISNA(VLOOKUP($B10,'Race 8'!$A$5:$I$24,8,FALSE)),"DNC",VLOOKUP($B10,'Race 8'!$A$5:$I$24,8,FALSE))</f>
        <v>DNC</v>
      </c>
      <c r="T10" s="53">
        <f>IF(AND(S10&lt;50,S10&gt;0),400/(S10+3),IF(S10="DNF",400/(S$68+4),0))</f>
        <v>0</v>
      </c>
      <c r="U10" s="54" t="str">
        <f>IF(ISNA(VLOOKUP($B10,'Race 9'!$A$5:$I$35,8,FALSE)),"DNC",VLOOKUP($B10,'Race 9'!$A$5:$I$35,8,FALSE))</f>
        <v>DNC</v>
      </c>
      <c r="V10" s="53">
        <f>IF(AND(U10&lt;50,U10&gt;0),400/(U10+3),IF(U10="DNF",400/(U$68+4),0))</f>
        <v>0</v>
      </c>
      <c r="W10" s="54" t="str">
        <f>IF(ISNA(VLOOKUP($B10,'Race 10'!$A$5:$I$35,8,FALSE)),"DNC",VLOOKUP($B10,'Race 10'!$A$5:$I$35,8,FALSE))</f>
        <v>DNC</v>
      </c>
      <c r="X10" s="53">
        <f>IF(AND(W10&lt;50,W10&gt;0),400/(W10+3),IF(W10="DNF",400/(W$68+4),0))</f>
        <v>0</v>
      </c>
      <c r="Y10" s="55">
        <f t="shared" si="12"/>
        <v>108.57142857142857</v>
      </c>
      <c r="Z10" s="56">
        <f t="shared" si="0"/>
        <v>108.57142857142857</v>
      </c>
      <c r="AA10" s="57">
        <f>RANK(Z10,$Z$4:$Z$66,0)</f>
        <v>16</v>
      </c>
      <c r="AB10" s="37">
        <f t="shared" si="13"/>
        <v>0</v>
      </c>
      <c r="AC10" s="37">
        <f t="shared" si="1"/>
        <v>80</v>
      </c>
      <c r="AD10" s="37">
        <f t="shared" si="2"/>
        <v>28.571428571428573</v>
      </c>
      <c r="AE10" s="37">
        <f t="shared" si="3"/>
        <v>0</v>
      </c>
      <c r="AF10" s="37">
        <f t="shared" si="4"/>
        <v>0</v>
      </c>
      <c r="AG10" s="37">
        <f t="shared" si="5"/>
        <v>0</v>
      </c>
      <c r="AH10" s="37">
        <f t="shared" si="6"/>
        <v>0</v>
      </c>
      <c r="AI10" s="37">
        <f t="shared" si="7"/>
        <v>0</v>
      </c>
      <c r="AJ10" s="37">
        <f t="shared" si="8"/>
        <v>0</v>
      </c>
      <c r="AK10" s="37">
        <f t="shared" si="9"/>
        <v>0</v>
      </c>
      <c r="AL10" s="37">
        <f t="shared" si="10"/>
        <v>0</v>
      </c>
    </row>
    <row r="11" spans="1:38" customFormat="1" ht="12.75" hidden="1" customHeight="1" x14ac:dyDescent="0.2">
      <c r="A11">
        <f t="shared" si="11"/>
        <v>0</v>
      </c>
      <c r="B11" s="51">
        <v>42</v>
      </c>
      <c r="C11" s="68" t="str">
        <f>VLOOKUP($B11,[1]Sheet1!$A$3:$D$82,2,FALSE)</f>
        <v>Free N Easy</v>
      </c>
      <c r="D11" s="68" t="str">
        <f>VLOOKUP($B11,[1]Sheet1!$A$3:$D$82,3,FALSE)</f>
        <v>B Wilcock</v>
      </c>
      <c r="E11" s="54" t="str">
        <f>IF(ISNA(VLOOKUP($B11,'Race 1'!$A$5:$I$31,8,FALSE)),"DNC",VLOOKUP(B11,'Race 1'!$A$5:$I$31,8,FALSE))</f>
        <v>DNC</v>
      </c>
      <c r="F11" s="53">
        <f>IF(AND(E11&lt;50,E11&gt;0),400/(E11+3),IF(E11="DNF",400/(E$68+4),0))</f>
        <v>0</v>
      </c>
      <c r="G11" s="54" t="str">
        <f>IF(ISNA(VLOOKUP($B11,'Race 2'!$A$5:$I$32,8,FALSE)),"DNC",VLOOKUP($B11,'Race 2'!$A$5:$I$32,8,FALSE))</f>
        <v>DNC</v>
      </c>
      <c r="H11" s="53">
        <f>IF(AND(G11&lt;50,G11&gt;0),400/(G11+3),IF(G11="DNF",400/(G$68+4),0))</f>
        <v>0</v>
      </c>
      <c r="I11" s="54" t="str">
        <f>IF(ISNA(VLOOKUP($B11,'Race 3'!$A$5:$I$35,8,FALSE)),"DNC",VLOOKUP($B11,'Race 3'!$A$5:$I$35,8,FALSE))</f>
        <v>DNC</v>
      </c>
      <c r="J11" s="53">
        <f>IF(AND(I11&lt;50,I11&gt;0),400/(I11+3),IF(I11="DNF",400/(I$68+4),0))</f>
        <v>0</v>
      </c>
      <c r="K11" s="54" t="str">
        <f>IF(ISNA(VLOOKUP($B11,'Race 4'!$A$5:$I$23,8,FALSE)),"DNC",VLOOKUP($B11,'Race 4'!$A$5:$I$23,8,FALSE))</f>
        <v>DNC</v>
      </c>
      <c r="L11" s="53">
        <f>IF(AND(K11&lt;50,K11&gt;0),400/(K11+3),IF(K11="DNF",400/(K$68+4),0))</f>
        <v>0</v>
      </c>
      <c r="M11" s="54" t="str">
        <f>IF(ISNA(VLOOKUP($B11,'Race 5'!$A$5:$I$33,8,FALSE)),"DNC",VLOOKUP($B11,'Race 5'!$A$5:$I$33,8,FALSE))</f>
        <v>DNC</v>
      </c>
      <c r="N11" s="53">
        <f>IF(AND(M11&lt;50,M11&gt;0),400/(M11+3),IF(M11="DNF",400/(M$68+4),0))</f>
        <v>0</v>
      </c>
      <c r="O11" s="54" t="str">
        <f>IF(ISNA(VLOOKUP($B11,'Race 6'!$A$5:$I$25,8,FALSE)),"DNC",VLOOKUP($B11,'Race 6'!$A$5:$I$25,8,FALSE))</f>
        <v>DNC</v>
      </c>
      <c r="P11" s="53">
        <f>IF(AND(O11&lt;50,O11&gt;0),400/(O11+3),IF(O11="DNF",400/(O$68+4),0))</f>
        <v>0</v>
      </c>
      <c r="Q11" s="54" t="str">
        <f>IF(ISNA(VLOOKUP($B11,'Race 7'!$A$5:$I$29,8,FALSE)),"DNC",VLOOKUP($B11,'Race 7'!$A$5:$I$29,8,FALSE))</f>
        <v>DNC</v>
      </c>
      <c r="R11" s="53">
        <f>IF(AND(Q11&lt;50,Q11&gt;0),400/(Q11+3),IF(Q11="DNF",400/(Q$68+4),0))</f>
        <v>0</v>
      </c>
      <c r="S11" s="54" t="str">
        <f>IF(ISNA(VLOOKUP($B11,'Race 8'!$A$5:$I$24,8,FALSE)),"DNC",VLOOKUP($B11,'Race 8'!$A$5:$I$24,8,FALSE))</f>
        <v>DNC</v>
      </c>
      <c r="T11" s="53">
        <f>IF(AND(S11&lt;50,S11&gt;0),400/(S11+3),IF(S11="DNF",400/(S$68+4),0))</f>
        <v>0</v>
      </c>
      <c r="U11" s="54" t="str">
        <f>IF(ISNA(VLOOKUP($B11,'Race 9'!$A$5:$I$35,8,FALSE)),"DNC",VLOOKUP($B11,'Race 9'!$A$5:$I$35,8,FALSE))</f>
        <v>DNC</v>
      </c>
      <c r="V11" s="53">
        <f>IF(AND(U11&lt;50,U11&gt;0),400/(U11+3),IF(U11="DNF",400/(U$68+4),0))</f>
        <v>0</v>
      </c>
      <c r="W11" s="54" t="str">
        <f>IF(ISNA(VLOOKUP($B11,'Race 10'!$A$5:$I$35,8,FALSE)),"DNC",VLOOKUP($B11,'Race 10'!$A$5:$I$35,8,FALSE))</f>
        <v>DNC</v>
      </c>
      <c r="X11" s="53">
        <f>IF(AND(W11&lt;50,W11&gt;0),400/(W11+3),IF(W11="DNF",400/(W$68+4),0))</f>
        <v>0</v>
      </c>
      <c r="Y11" s="55">
        <f t="shared" si="12"/>
        <v>0</v>
      </c>
      <c r="Z11" s="56">
        <f t="shared" si="0"/>
        <v>0</v>
      </c>
      <c r="AA11" s="57">
        <f>RANK(Z11,$Z$4:$Z$66,0)</f>
        <v>24</v>
      </c>
      <c r="AB11" s="37">
        <f t="shared" si="13"/>
        <v>0</v>
      </c>
      <c r="AC11" s="37">
        <f t="shared" si="1"/>
        <v>0</v>
      </c>
      <c r="AD11" s="37">
        <f t="shared" si="2"/>
        <v>0</v>
      </c>
      <c r="AE11" s="37">
        <f t="shared" si="3"/>
        <v>0</v>
      </c>
      <c r="AF11" s="37">
        <f t="shared" si="4"/>
        <v>0</v>
      </c>
      <c r="AG11" s="37">
        <f t="shared" si="5"/>
        <v>0</v>
      </c>
      <c r="AH11" s="37">
        <f t="shared" si="6"/>
        <v>0</v>
      </c>
      <c r="AI11" s="37">
        <f t="shared" si="7"/>
        <v>0</v>
      </c>
      <c r="AJ11" s="37">
        <f t="shared" si="8"/>
        <v>0</v>
      </c>
      <c r="AK11" s="37">
        <f t="shared" si="9"/>
        <v>0</v>
      </c>
      <c r="AL11" s="37">
        <f t="shared" si="10"/>
        <v>0</v>
      </c>
    </row>
    <row r="12" spans="1:38" ht="12.75" hidden="1" customHeight="1" x14ac:dyDescent="0.2">
      <c r="A12">
        <f t="shared" si="11"/>
        <v>0</v>
      </c>
      <c r="B12" s="51">
        <v>45</v>
      </c>
      <c r="C12" s="68" t="str">
        <f>VLOOKUP($B12,[1]Sheet1!$A$3:$D$82,2,FALSE)</f>
        <v>Ozzie</v>
      </c>
      <c r="D12" s="68" t="str">
        <f>VLOOKUP($B12,[1]Sheet1!$A$3:$D$82,3,FALSE)</f>
        <v>J Simpson</v>
      </c>
      <c r="E12" s="54" t="str">
        <f>IF(ISNA(VLOOKUP($B12,'Race 1'!$A$5:$I$31,8,FALSE)),"DNC",VLOOKUP(B12,'Race 1'!$A$5:$I$31,8,FALSE))</f>
        <v>DNC</v>
      </c>
      <c r="F12" s="53">
        <f>IF(AND(E12&lt;50,E12&gt;0),400/(E12+3),IF(E12="DNF",400/(E$68+4),0))</f>
        <v>0</v>
      </c>
      <c r="G12" s="54" t="str">
        <f>IF(ISNA(VLOOKUP($B12,'Race 2'!$A$5:$I$32,8,FALSE)),"DNC",VLOOKUP($B12,'Race 2'!$A$5:$I$32,8,FALSE))</f>
        <v>DNC</v>
      </c>
      <c r="H12" s="53">
        <f>IF(AND(G12&lt;50,G12&gt;0),400/(G12+3),IF(G12="DNF",400/(G$68+4),0))</f>
        <v>0</v>
      </c>
      <c r="I12" s="54" t="str">
        <f>IF(ISNA(VLOOKUP($B12,'Race 3'!$A$5:$I$35,8,FALSE)),"DNC",VLOOKUP($B12,'Race 3'!$A$5:$I$35,8,FALSE))</f>
        <v>DNC</v>
      </c>
      <c r="J12" s="53">
        <f>IF(AND(I12&lt;50,I12&gt;0),400/(I12+3),IF(I12="DNF",400/(I$68+4),0))</f>
        <v>0</v>
      </c>
      <c r="K12" s="54" t="str">
        <f>IF(ISNA(VLOOKUP($B12,'Race 4'!$A$5:$I$23,8,FALSE)),"DNC",VLOOKUP($B12,'Race 4'!$A$5:$I$23,8,FALSE))</f>
        <v>DNC</v>
      </c>
      <c r="L12" s="53">
        <f>IF(AND(K12&lt;50,K12&gt;0),400/(K12+3),IF(K12="DNF",400/(K$68+4),0))</f>
        <v>0</v>
      </c>
      <c r="M12" s="54" t="str">
        <f>IF(ISNA(VLOOKUP($B12,'Race 5'!$A$5:$I$33,8,FALSE)),"DNC",VLOOKUP($B12,'Race 5'!$A$5:$I$33,8,FALSE))</f>
        <v>DNC</v>
      </c>
      <c r="N12" s="53">
        <f>IF(AND(M12&lt;50,M12&gt;0),400/(M12+3),IF(M12="DNF",400/(M$68+4),0))</f>
        <v>0</v>
      </c>
      <c r="O12" s="54" t="str">
        <f>IF(ISNA(VLOOKUP($B12,'Race 6'!$A$5:$I$25,8,FALSE)),"DNC",VLOOKUP($B12,'Race 6'!$A$5:$I$25,8,FALSE))</f>
        <v>DNC</v>
      </c>
      <c r="P12" s="53">
        <f>IF(AND(O12&lt;50,O12&gt;0),400/(O12+3),IF(O12="DNF",400/(O$68+4),0))</f>
        <v>0</v>
      </c>
      <c r="Q12" s="54" t="str">
        <f>IF(ISNA(VLOOKUP($B12,'Race 7'!$A$5:$I$29,8,FALSE)),"DNC",VLOOKUP($B12,'Race 7'!$A$5:$I$29,8,FALSE))</f>
        <v>DNC</v>
      </c>
      <c r="R12" s="53">
        <f>IF(AND(Q12&lt;50,Q12&gt;0),400/(Q12+3),IF(Q12="DNF",400/(Q$68+4),0))</f>
        <v>0</v>
      </c>
      <c r="S12" s="54" t="str">
        <f>IF(ISNA(VLOOKUP($B12,'Race 8'!$A$5:$I$24,8,FALSE)),"DNC",VLOOKUP($B12,'Race 8'!$A$5:$I$24,8,FALSE))</f>
        <v>DNC</v>
      </c>
      <c r="T12" s="53">
        <f>IF(AND(S12&lt;50,S12&gt;0),400/(S12+3),IF(S12="DNF",400/(S$68+4),0))</f>
        <v>0</v>
      </c>
      <c r="U12" s="54" t="str">
        <f>IF(ISNA(VLOOKUP($B12,'Race 9'!$A$5:$I$35,8,FALSE)),"DNC",VLOOKUP($B12,'Race 9'!$A$5:$I$35,8,FALSE))</f>
        <v>DNC</v>
      </c>
      <c r="V12" s="53">
        <f>IF(AND(U12&lt;50,U12&gt;0),400/(U12+3),IF(U12="DNF",400/(U$68+4),0))</f>
        <v>0</v>
      </c>
      <c r="W12" s="54" t="str">
        <f>IF(ISNA(VLOOKUP($B12,'Race 10'!$A$5:$I$35,8,FALSE)),"DNC",VLOOKUP($B12,'Race 10'!$A$5:$I$35,8,FALSE))</f>
        <v>DNC</v>
      </c>
      <c r="X12" s="53">
        <f>IF(AND(W12&lt;50,W12&gt;0),400/(W12+3),IF(W12="DNF",400/(W$68+4),0))</f>
        <v>0</v>
      </c>
      <c r="Y12" s="55">
        <f t="shared" si="12"/>
        <v>0</v>
      </c>
      <c r="Z12" s="56">
        <f t="shared" si="0"/>
        <v>0</v>
      </c>
      <c r="AA12" s="57">
        <f>RANK(Z12,$Z$4:$Z$66,0)</f>
        <v>24</v>
      </c>
      <c r="AB12" s="37">
        <f t="shared" si="13"/>
        <v>0</v>
      </c>
      <c r="AC12" s="37">
        <f t="shared" si="1"/>
        <v>0</v>
      </c>
      <c r="AD12" s="37">
        <f t="shared" si="2"/>
        <v>0</v>
      </c>
      <c r="AE12" s="37">
        <f t="shared" si="3"/>
        <v>0</v>
      </c>
      <c r="AF12" s="37">
        <f t="shared" si="4"/>
        <v>0</v>
      </c>
      <c r="AG12" s="37">
        <f t="shared" si="5"/>
        <v>0</v>
      </c>
      <c r="AH12" s="37">
        <f t="shared" si="6"/>
        <v>0</v>
      </c>
      <c r="AI12" s="37">
        <f t="shared" si="7"/>
        <v>0</v>
      </c>
      <c r="AJ12" s="37">
        <f t="shared" si="8"/>
        <v>0</v>
      </c>
      <c r="AK12" s="37">
        <f t="shared" si="9"/>
        <v>0</v>
      </c>
      <c r="AL12" s="37">
        <f t="shared" si="10"/>
        <v>0</v>
      </c>
    </row>
    <row r="13" spans="1:38" customFormat="1" ht="12.75" hidden="1" customHeight="1" x14ac:dyDescent="0.2">
      <c r="A13">
        <f t="shared" si="11"/>
        <v>0</v>
      </c>
      <c r="B13" s="51">
        <v>50</v>
      </c>
      <c r="C13" s="68" t="str">
        <f>VLOOKUP($B13,[1]Sheet1!$A$3:$D$82,2,FALSE)</f>
        <v>Harlequin</v>
      </c>
      <c r="D13" s="68" t="str">
        <f>VLOOKUP($B13,[1]Sheet1!$A$3:$D$82,3,FALSE)</f>
        <v>C Cook</v>
      </c>
      <c r="E13" s="54" t="str">
        <f>IF(ISNA(VLOOKUP($B13,'Race 1'!$A$5:$I$31,8,FALSE)),"DNC",VLOOKUP(B13,'Race 1'!$A$5:$I$31,8,FALSE))</f>
        <v>DNC</v>
      </c>
      <c r="F13" s="53">
        <f>IF(AND(E13&lt;50,E13&gt;0),400/(E13+3),IF(E13="DNF",400/(E$68+4),0))</f>
        <v>0</v>
      </c>
      <c r="G13" s="54" t="str">
        <f>IF(ISNA(VLOOKUP($B13,'Race 2'!$A$5:$I$32,8,FALSE)),"DNC",VLOOKUP($B13,'Race 2'!$A$5:$I$32,8,FALSE))</f>
        <v>DNC</v>
      </c>
      <c r="H13" s="53">
        <f>IF(AND(G13&lt;50,G13&gt;0),400/(G13+3),IF(G13="DNF",400/(G$68+4),0))</f>
        <v>0</v>
      </c>
      <c r="I13" s="54" t="str">
        <f>IF(ISNA(VLOOKUP($B13,'Race 3'!$A$5:$I$35,8,FALSE)),"DNC",VLOOKUP($B13,'Race 3'!$A$5:$I$35,8,FALSE))</f>
        <v>DNC</v>
      </c>
      <c r="J13" s="53">
        <f>IF(AND(I13&lt;50,I13&gt;0),400/(I13+3),IF(I13="DNF",400/(I$68+4),0))</f>
        <v>0</v>
      </c>
      <c r="K13" s="54" t="str">
        <f>IF(ISNA(VLOOKUP($B13,'Race 4'!$A$5:$I$23,8,FALSE)),"DNC",VLOOKUP($B13,'Race 4'!$A$5:$I$23,8,FALSE))</f>
        <v>DNC</v>
      </c>
      <c r="L13" s="53">
        <f>IF(AND(K13&lt;50,K13&gt;0),400/(K13+3),IF(K13="DNF",400/(K$68+4),0))</f>
        <v>0</v>
      </c>
      <c r="M13" s="54" t="str">
        <f>IF(ISNA(VLOOKUP($B13,'Race 5'!$A$5:$I$33,8,FALSE)),"DNC",VLOOKUP($B13,'Race 5'!$A$5:$I$33,8,FALSE))</f>
        <v>DNC</v>
      </c>
      <c r="N13" s="53">
        <f>IF(AND(M13&lt;50,M13&gt;0),400/(M13+3),IF(M13="DNF",400/(M$68+4),0))</f>
        <v>0</v>
      </c>
      <c r="O13" s="54" t="str">
        <f>IF(ISNA(VLOOKUP($B13,'Race 6'!$A$5:$I$25,8,FALSE)),"DNC",VLOOKUP($B13,'Race 6'!$A$5:$I$25,8,FALSE))</f>
        <v>DNC</v>
      </c>
      <c r="P13" s="53">
        <f>IF(AND(O13&lt;50,O13&gt;0),400/(O13+3),IF(O13="DNF",400/(O$68+4),0))</f>
        <v>0</v>
      </c>
      <c r="Q13" s="54" t="str">
        <f>IF(ISNA(VLOOKUP($B13,'Race 7'!$A$5:$I$29,8,FALSE)),"DNC",VLOOKUP($B13,'Race 7'!$A$5:$I$29,8,FALSE))</f>
        <v>DNC</v>
      </c>
      <c r="R13" s="53">
        <f>IF(AND(Q13&lt;50,Q13&gt;0),400/(Q13+3),IF(Q13="DNF",400/(Q$68+4),0))</f>
        <v>0</v>
      </c>
      <c r="S13" s="54" t="str">
        <f>IF(ISNA(VLOOKUP($B13,'Race 8'!$A$5:$I$24,8,FALSE)),"DNC",VLOOKUP($B13,'Race 8'!$A$5:$I$24,8,FALSE))</f>
        <v>DNC</v>
      </c>
      <c r="T13" s="53">
        <f>IF(AND(S13&lt;50,S13&gt;0),400/(S13+3),IF(S13="DNF",400/(S$68+4),0))</f>
        <v>0</v>
      </c>
      <c r="U13" s="54" t="str">
        <f>IF(ISNA(VLOOKUP($B13,'Race 9'!$A$5:$I$35,8,FALSE)),"DNC",VLOOKUP($B13,'Race 9'!$A$5:$I$35,8,FALSE))</f>
        <v>DNC</v>
      </c>
      <c r="V13" s="53">
        <f>IF(AND(U13&lt;50,U13&gt;0),400/(U13+3),IF(U13="DNF",400/(U$68+4),0))</f>
        <v>0</v>
      </c>
      <c r="W13" s="54" t="str">
        <f>IF(ISNA(VLOOKUP($B13,'Race 10'!$A$5:$I$35,8,FALSE)),"DNC",VLOOKUP($B13,'Race 10'!$A$5:$I$35,8,FALSE))</f>
        <v>DNC</v>
      </c>
      <c r="X13" s="53">
        <f>IF(AND(W13&lt;50,W13&gt;0),400/(W13+3),IF(W13="DNF",400/(W$68+4),0))</f>
        <v>0</v>
      </c>
      <c r="Y13" s="55">
        <f t="shared" si="12"/>
        <v>0</v>
      </c>
      <c r="Z13" s="56">
        <f t="shared" si="0"/>
        <v>0</v>
      </c>
      <c r="AA13" s="57">
        <f>RANK(Z13,$Z$4:$Z$66,0)</f>
        <v>24</v>
      </c>
      <c r="AB13" s="37">
        <f t="shared" si="13"/>
        <v>0</v>
      </c>
      <c r="AC13" s="37">
        <f t="shared" si="1"/>
        <v>0</v>
      </c>
      <c r="AD13" s="37">
        <f t="shared" si="2"/>
        <v>0</v>
      </c>
      <c r="AE13" s="37">
        <f t="shared" si="3"/>
        <v>0</v>
      </c>
      <c r="AF13" s="37">
        <f t="shared" si="4"/>
        <v>0</v>
      </c>
      <c r="AG13" s="37">
        <f t="shared" si="5"/>
        <v>0</v>
      </c>
      <c r="AH13" s="37">
        <f t="shared" si="6"/>
        <v>0</v>
      </c>
      <c r="AI13" s="37">
        <f t="shared" si="7"/>
        <v>0</v>
      </c>
      <c r="AJ13" s="37">
        <f t="shared" si="8"/>
        <v>0</v>
      </c>
      <c r="AK13" s="37">
        <f t="shared" si="9"/>
        <v>0</v>
      </c>
      <c r="AL13" s="37">
        <f t="shared" si="10"/>
        <v>0</v>
      </c>
    </row>
    <row r="14" spans="1:38" customFormat="1" ht="12.75" hidden="1" customHeight="1" x14ac:dyDescent="0.2">
      <c r="A14">
        <f t="shared" si="11"/>
        <v>0</v>
      </c>
      <c r="B14" s="51">
        <v>62</v>
      </c>
      <c r="C14" s="68" t="str">
        <f>VLOOKUP($B14,[1]Sheet1!$A$3:$D$82,2,FALSE)</f>
        <v>Winsome</v>
      </c>
      <c r="D14" s="68" t="str">
        <f>VLOOKUP($B14,[1]Sheet1!$A$3:$D$82,3,FALSE)</f>
        <v>M Williams</v>
      </c>
      <c r="E14" s="54" t="str">
        <f>IF(ISNA(VLOOKUP($B14,'Race 1'!$A$5:$I$31,8,FALSE)),"DNC",VLOOKUP(B14,'Race 1'!$A$5:$I$31,8,FALSE))</f>
        <v>DNC</v>
      </c>
      <c r="F14" s="53">
        <f>IF(AND(E14&lt;50,E14&gt;0),400/(E14+3),IF(E14="DNF",400/(E$68+4),0))</f>
        <v>0</v>
      </c>
      <c r="G14" s="54" t="str">
        <f>IF(ISNA(VLOOKUP($B14,'Race 2'!$A$5:$I$32,8,FALSE)),"DNC",VLOOKUP($B14,'Race 2'!$A$5:$I$32,8,FALSE))</f>
        <v>DNC</v>
      </c>
      <c r="H14" s="53">
        <f>IF(AND(G14&lt;50,G14&gt;0),400/(G14+3),IF(G14="DNF",400/(G$68+4),0))</f>
        <v>0</v>
      </c>
      <c r="I14" s="54" t="str">
        <f>IF(ISNA(VLOOKUP($B14,'Race 3'!$A$5:$I$35,8,FALSE)),"DNC",VLOOKUP($B14,'Race 3'!$A$5:$I$35,8,FALSE))</f>
        <v>DNC</v>
      </c>
      <c r="J14" s="53">
        <f>IF(AND(I14&lt;50,I14&gt;0),400/(I14+3),IF(I14="DNF",400/(I$68+4),0))</f>
        <v>0</v>
      </c>
      <c r="K14" s="54" t="str">
        <f>IF(ISNA(VLOOKUP($B14,'Race 4'!$A$5:$I$23,8,FALSE)),"DNC",VLOOKUP($B14,'Race 4'!$A$5:$I$23,8,FALSE))</f>
        <v>DNC</v>
      </c>
      <c r="L14" s="53">
        <f>IF(AND(K14&lt;50,K14&gt;0),400/(K14+3),IF(K14="DNF",400/(K$68+4),0))</f>
        <v>0</v>
      </c>
      <c r="M14" s="54" t="str">
        <f>IF(ISNA(VLOOKUP($B14,'Race 5'!$A$5:$I$33,8,FALSE)),"DNC",VLOOKUP($B14,'Race 5'!$A$5:$I$33,8,FALSE))</f>
        <v>DNC</v>
      </c>
      <c r="N14" s="53">
        <f>IF(AND(M14&lt;50,M14&gt;0),400/(M14+3),IF(M14="DNF",400/(M$68+4),0))</f>
        <v>0</v>
      </c>
      <c r="O14" s="54" t="str">
        <f>IF(ISNA(VLOOKUP($B14,'Race 6'!$A$5:$I$25,8,FALSE)),"DNC",VLOOKUP($B14,'Race 6'!$A$5:$I$25,8,FALSE))</f>
        <v>DNC</v>
      </c>
      <c r="P14" s="53">
        <f>IF(AND(O14&lt;50,O14&gt;0),400/(O14+3),IF(O14="DNF",400/(O$68+4),0))</f>
        <v>0</v>
      </c>
      <c r="Q14" s="54" t="str">
        <f>IF(ISNA(VLOOKUP($B14,'Race 7'!$A$5:$I$29,8,FALSE)),"DNC",VLOOKUP($B14,'Race 7'!$A$5:$I$29,8,FALSE))</f>
        <v>DNC</v>
      </c>
      <c r="R14" s="53">
        <f>IF(AND(Q14&lt;50,Q14&gt;0),400/(Q14+3),IF(Q14="DNF",400/(Q$68+4),0))</f>
        <v>0</v>
      </c>
      <c r="S14" s="54" t="str">
        <f>IF(ISNA(VLOOKUP($B14,'Race 8'!$A$5:$I$24,8,FALSE)),"DNC",VLOOKUP($B14,'Race 8'!$A$5:$I$24,8,FALSE))</f>
        <v>DNC</v>
      </c>
      <c r="T14" s="53">
        <f>IF(AND(S14&lt;50,S14&gt;0),400/(S14+3),IF(S14="DNF",400/(S$68+4),0))</f>
        <v>0</v>
      </c>
      <c r="U14" s="54" t="str">
        <f>IF(ISNA(VLOOKUP($B14,'Race 9'!$A$5:$I$35,8,FALSE)),"DNC",VLOOKUP($B14,'Race 9'!$A$5:$I$35,8,FALSE))</f>
        <v>DNC</v>
      </c>
      <c r="V14" s="53">
        <f>IF(AND(U14&lt;50,U14&gt;0),400/(U14+3),IF(U14="DNF",400/(U$68+4),0))</f>
        <v>0</v>
      </c>
      <c r="W14" s="54" t="str">
        <f>IF(ISNA(VLOOKUP($B14,'Race 10'!$A$5:$I$35,8,FALSE)),"DNC",VLOOKUP($B14,'Race 10'!$A$5:$I$35,8,FALSE))</f>
        <v>DNC</v>
      </c>
      <c r="X14" s="53">
        <f>IF(AND(W14&lt;50,W14&gt;0),400/(W14+3),IF(W14="DNF",400/(W$68+4),0))</f>
        <v>0</v>
      </c>
      <c r="Y14" s="55">
        <f t="shared" si="12"/>
        <v>0</v>
      </c>
      <c r="Z14" s="56">
        <f t="shared" si="0"/>
        <v>0</v>
      </c>
      <c r="AA14" s="57">
        <f>RANK(Z14,$Z$4:$Z$66,0)</f>
        <v>24</v>
      </c>
      <c r="AB14" s="37">
        <f t="shared" si="13"/>
        <v>0</v>
      </c>
      <c r="AC14" s="37">
        <f t="shared" si="1"/>
        <v>0</v>
      </c>
      <c r="AD14" s="37">
        <f t="shared" si="2"/>
        <v>0</v>
      </c>
      <c r="AE14" s="37">
        <f t="shared" si="3"/>
        <v>0</v>
      </c>
      <c r="AF14" s="37">
        <f t="shared" si="4"/>
        <v>0</v>
      </c>
      <c r="AG14" s="37">
        <f t="shared" si="5"/>
        <v>0</v>
      </c>
      <c r="AH14" s="37">
        <f t="shared" si="6"/>
        <v>0</v>
      </c>
      <c r="AI14" s="37">
        <f t="shared" si="7"/>
        <v>0</v>
      </c>
      <c r="AJ14" s="37">
        <f t="shared" si="8"/>
        <v>0</v>
      </c>
      <c r="AK14" s="37">
        <f t="shared" si="9"/>
        <v>0</v>
      </c>
      <c r="AL14" s="37">
        <f t="shared" si="10"/>
        <v>0</v>
      </c>
    </row>
    <row r="15" spans="1:38" customFormat="1" ht="12.75" customHeight="1" x14ac:dyDescent="0.2">
      <c r="A15">
        <f>IF(SUM(E15:X15)=0,0,1)</f>
        <v>1</v>
      </c>
      <c r="B15" s="51">
        <v>74</v>
      </c>
      <c r="C15" s="68" t="str">
        <f>VLOOKUP($B15,[1]Sheet1!$A$3:$D$82,2,FALSE)</f>
        <v>Limit</v>
      </c>
      <c r="D15" s="68" t="str">
        <f>VLOOKUP($B15,[1]Sheet1!$A$3:$D$82,3,FALSE)</f>
        <v>J Boraston</v>
      </c>
      <c r="E15" s="54" t="str">
        <f>IF(ISNA(VLOOKUP($B15,'Race 1'!$A$5:$I$31,8,FALSE)),"DNC",VLOOKUP(B15,'Race 1'!$A$5:$I$31,8,FALSE))</f>
        <v>DNC</v>
      </c>
      <c r="F15" s="53">
        <f>IF(AND(E15&lt;50,E15&gt;0),400/(E15+3),IF(E15="DNF",400/(E$68+4),0))</f>
        <v>0</v>
      </c>
      <c r="G15" s="54" t="str">
        <f>IF(ISNA(VLOOKUP($B15,'Race 2'!$A$5:$I$32,8,FALSE)),"DNC",VLOOKUP($B15,'Race 2'!$A$5:$I$32,8,FALSE))</f>
        <v>DNC</v>
      </c>
      <c r="H15" s="53">
        <f>IF(AND(G15&lt;50,G15&gt;0),400/(G15+3),IF(G15="DNF",400/(G$68+4),0))</f>
        <v>0</v>
      </c>
      <c r="I15" s="54">
        <f>IF(ISNA(VLOOKUP($B15,'Race 3'!$A$5:$I$35,8,FALSE)),"DNC",VLOOKUP($B15,'Race 3'!$A$5:$I$35,8,FALSE))</f>
        <v>6</v>
      </c>
      <c r="J15" s="53">
        <f>IF(AND(I15&lt;50,I15&gt;0),400/(I15+3),IF(I15="DNF",400/(I$68+4),0))</f>
        <v>44.444444444444443</v>
      </c>
      <c r="K15" s="54">
        <f>IF(ISNA(VLOOKUP($B15,'Race 4'!$A$5:$I$23,8,FALSE)),"DNC",VLOOKUP($B15,'Race 4'!$A$5:$I$23,8,FALSE))</f>
        <v>4</v>
      </c>
      <c r="L15" s="53">
        <f>IF(AND(K15&lt;50,K15&gt;0),400/(K15+3),IF(K15="DNF",400/(K$68+4),0))</f>
        <v>57.142857142857146</v>
      </c>
      <c r="M15" s="54">
        <f>IF(ISNA(VLOOKUP($B15,'Race 5'!$A$5:$I$33,8,FALSE)),"DNC",VLOOKUP($B15,'Race 5'!$A$5:$I$33,8,FALSE))</f>
        <v>5</v>
      </c>
      <c r="N15" s="53">
        <f>IF(AND(M15&lt;50,M15&gt;0),400/(M15+3),IF(M15="DNF",400/(M$68+4),0))</f>
        <v>50</v>
      </c>
      <c r="O15" s="54">
        <f>IF(ISNA(VLOOKUP($B15,'Race 6'!$A$5:$I$25,8,FALSE)),"DNC",VLOOKUP($B15,'Race 6'!$A$5:$I$25,8,FALSE))</f>
        <v>7</v>
      </c>
      <c r="P15" s="53">
        <f>IF(AND(O15&lt;50,O15&gt;0),400/(O15+3),IF(O15="DNF",400/(O$68+4),0))</f>
        <v>40</v>
      </c>
      <c r="Q15" s="54">
        <f>IF(ISNA(VLOOKUP($B15,'Race 7'!$A$5:$I$29,8,FALSE)),"DNC",VLOOKUP($B15,'Race 7'!$A$5:$I$29,8,FALSE))</f>
        <v>5</v>
      </c>
      <c r="R15" s="53">
        <f>IF(AND(Q15&lt;50,Q15&gt;0),400/(Q15+3),IF(Q15="DNF",400/(Q$68+4),0))</f>
        <v>50</v>
      </c>
      <c r="S15" s="54" t="str">
        <f>IF(ISNA(VLOOKUP($B15,'Race 8'!$A$5:$I$24,8,FALSE)),"DNC",VLOOKUP($B15,'Race 8'!$A$5:$I$24,8,FALSE))</f>
        <v>OCS</v>
      </c>
      <c r="T15" s="53">
        <f>IF(AND(S15&lt;50,S15&gt;0),400/(S15+3),IF(S15="DNF",400/(S$68+4),0))</f>
        <v>0</v>
      </c>
      <c r="U15" s="54" t="str">
        <f>IF(ISNA(VLOOKUP($B15,'Race 9'!$A$5:$I$35,8,FALSE)),"DNC",VLOOKUP($B15,'Race 9'!$A$5:$I$35,8,FALSE))</f>
        <v>DNC</v>
      </c>
      <c r="V15" s="53">
        <f>IF(AND(U15&lt;50,U15&gt;0),400/(U15+3),IF(U15="DNF",400/(U$68+4),0))</f>
        <v>0</v>
      </c>
      <c r="W15" s="54" t="str">
        <f>IF(ISNA(VLOOKUP($B15,'Race 10'!$A$5:$I$35,8,FALSE)),"DNC",VLOOKUP($B15,'Race 10'!$A$5:$I$35,8,FALSE))</f>
        <v>DNC</v>
      </c>
      <c r="X15" s="53">
        <f>IF(AND(W15&lt;50,W15&gt;0),400/(W15+3),IF(W15="DNF",400/(W$68+4),0))</f>
        <v>0</v>
      </c>
      <c r="Y15" s="55">
        <f>+X15+V15+T15+R15+P15+N15+L15+J15+H15+F15</f>
        <v>241.58730158730157</v>
      </c>
      <c r="Z15" s="56">
        <f t="shared" si="0"/>
        <v>241.58730158730157</v>
      </c>
      <c r="AA15" s="57">
        <f>RANK(Z15,$Z$4:$Z$66,0)</f>
        <v>10</v>
      </c>
      <c r="AB15" s="37">
        <f t="shared" si="13"/>
        <v>0</v>
      </c>
      <c r="AC15" s="37">
        <f t="shared" si="1"/>
        <v>0</v>
      </c>
      <c r="AD15" s="37">
        <f t="shared" si="2"/>
        <v>0</v>
      </c>
      <c r="AE15" s="37">
        <f t="shared" si="3"/>
        <v>44.444444444444443</v>
      </c>
      <c r="AF15" s="37">
        <f t="shared" si="4"/>
        <v>57.142857142857146</v>
      </c>
      <c r="AG15" s="37">
        <f t="shared" si="5"/>
        <v>50</v>
      </c>
      <c r="AH15" s="37">
        <f t="shared" si="6"/>
        <v>40</v>
      </c>
      <c r="AI15" s="37">
        <f t="shared" si="7"/>
        <v>50</v>
      </c>
      <c r="AJ15" s="37">
        <f t="shared" si="8"/>
        <v>0</v>
      </c>
      <c r="AK15" s="37">
        <f t="shared" si="9"/>
        <v>0</v>
      </c>
      <c r="AL15" s="37">
        <f t="shared" si="10"/>
        <v>0</v>
      </c>
    </row>
    <row r="16" spans="1:38" customFormat="1" ht="12.75" customHeight="1" x14ac:dyDescent="0.2">
      <c r="A16">
        <f t="shared" si="11"/>
        <v>1</v>
      </c>
      <c r="B16" s="51">
        <v>75</v>
      </c>
      <c r="C16" s="68" t="str">
        <f>VLOOKUP($B16,[1]Sheet1!$A$3:$D$84,2,FALSE)</f>
        <v>Cracklin Rosie</v>
      </c>
      <c r="D16" s="68" t="str">
        <f>VLOOKUP($B16,[1]Sheet1!$A$3:$D$84,3,FALSE)</f>
        <v>C Bridges</v>
      </c>
      <c r="E16" s="54" t="str">
        <f>IF(ISNA(VLOOKUP($B16,'Race 1'!$A$5:$I$31,8,FALSE)),"DNC",VLOOKUP(B16,'Race 1'!$A$5:$I$31,8,FALSE))</f>
        <v>DNC</v>
      </c>
      <c r="F16" s="53">
        <f>IF(AND(E16&lt;50,E16&gt;0),400/(E16+3),IF(E16="DNF",400/(E$68+4),0))</f>
        <v>0</v>
      </c>
      <c r="G16" s="54" t="str">
        <f>IF(ISNA(VLOOKUP($B16,'Race 2'!$A$5:$I$32,8,FALSE)),"DNC",VLOOKUP($B16,'Race 2'!$A$5:$I$32,8,FALSE))</f>
        <v>DNC</v>
      </c>
      <c r="H16" s="53">
        <f>IF(AND(G16&lt;50,G16&gt;0),400/(G16+3),IF(G16="DNF",400/(G$68+4),0))</f>
        <v>0</v>
      </c>
      <c r="I16" s="54">
        <f>IF(ISNA(VLOOKUP($B16,'Race 3'!$A$5:$I$35,8,FALSE)),"DNC",VLOOKUP($B16,'Race 3'!$A$5:$I$35,8,FALSE))</f>
        <v>12</v>
      </c>
      <c r="J16" s="53">
        <f>IF(AND(I16&lt;50,I16&gt;0),400/(I16+3),IF(I16="DNF",400/(I$68+4),0))</f>
        <v>26.666666666666668</v>
      </c>
      <c r="K16" s="54">
        <f>IF(ISNA(VLOOKUP($B16,'Race 4'!$A$5:$I$23,8,FALSE)),"DNC",VLOOKUP($B16,'Race 4'!$A$5:$I$23,8,FALSE))</f>
        <v>8</v>
      </c>
      <c r="L16" s="53">
        <f>IF(AND(K16&lt;50,K16&gt;0),400/(K16+3),IF(K16="DNF",400/(K$68+4),0))</f>
        <v>36.363636363636367</v>
      </c>
      <c r="M16" s="54" t="str">
        <f>IF(ISNA(VLOOKUP($B16,'Race 5'!$A$5:$I$33,8,FALSE)),"DNC",VLOOKUP($B16,'Race 5'!$A$5:$I$33,8,FALSE))</f>
        <v>DNC</v>
      </c>
      <c r="N16" s="53">
        <f>IF(AND(M16&lt;50,M16&gt;0),400/(M16+3),IF(M16="DNF",400/(M$68+4),0))</f>
        <v>0</v>
      </c>
      <c r="O16" s="54" t="str">
        <f>IF(ISNA(VLOOKUP($B16,'Race 6'!$A$5:$I$25,8,FALSE)),"DNC",VLOOKUP($B16,'Race 6'!$A$5:$I$25,8,FALSE))</f>
        <v>DNC</v>
      </c>
      <c r="P16" s="53">
        <f>IF(AND(O16&lt;50,O16&gt;0),400/(O16+3),IF(O16="DNF",400/(O$68+4),0))</f>
        <v>0</v>
      </c>
      <c r="Q16" s="54" t="str">
        <f>IF(ISNA(VLOOKUP($B16,'Race 7'!$A$5:$I$29,8,FALSE)),"DNC",VLOOKUP($B16,'Race 7'!$A$5:$I$29,8,FALSE))</f>
        <v>DNC</v>
      </c>
      <c r="R16" s="53">
        <f>IF(AND(Q16&lt;50,Q16&gt;0),400/(Q16+3),IF(Q16="DNF",400/(Q$68+4),0))</f>
        <v>0</v>
      </c>
      <c r="S16" s="54" t="str">
        <f>IF(ISNA(VLOOKUP($B16,'Race 8'!$A$5:$I$24,8,FALSE)),"DNC",VLOOKUP($B16,'Race 8'!$A$5:$I$24,8,FALSE))</f>
        <v>DNC</v>
      </c>
      <c r="T16" s="53">
        <f>IF(AND(S16&lt;50,S16&gt;0),400/(S16+3),IF(S16="DNF",400/(S$68+4),0))</f>
        <v>0</v>
      </c>
      <c r="U16" s="54" t="str">
        <f>IF(ISNA(VLOOKUP($B16,'Race 9'!$A$5:$I$35,8,FALSE)),"DNC",VLOOKUP($B16,'Race 9'!$A$5:$I$35,8,FALSE))</f>
        <v>DNC</v>
      </c>
      <c r="V16" s="53">
        <f>IF(AND(U16&lt;50,U16&gt;0),400/(U16+3),IF(U16="DNF",400/(U$68+4),0))</f>
        <v>0</v>
      </c>
      <c r="W16" s="54" t="str">
        <f>IF(ISNA(VLOOKUP($B16,'Race 10'!$A$5:$I$35,8,FALSE)),"DNC",VLOOKUP($B16,'Race 10'!$A$5:$I$35,8,FALSE))</f>
        <v>DNC</v>
      </c>
      <c r="X16" s="53">
        <f>IF(AND(W16&lt;50,W16&gt;0),400/(W16+3),IF(W16="DNF",400/(W$68+4),0))</f>
        <v>0</v>
      </c>
      <c r="Y16" s="55">
        <f t="shared" si="12"/>
        <v>63.030303030303031</v>
      </c>
      <c r="Z16" s="56">
        <f t="shared" si="0"/>
        <v>63.030303030303031</v>
      </c>
      <c r="AA16" s="57">
        <f>RANK(Z16,$Z$4:$Z$66,0)</f>
        <v>20</v>
      </c>
      <c r="AB16" s="37">
        <f t="shared" si="13"/>
        <v>0</v>
      </c>
      <c r="AC16" s="37">
        <f t="shared" si="1"/>
        <v>0</v>
      </c>
      <c r="AD16" s="37">
        <f t="shared" si="2"/>
        <v>0</v>
      </c>
      <c r="AE16" s="37">
        <f t="shared" si="3"/>
        <v>26.666666666666668</v>
      </c>
      <c r="AF16" s="37">
        <f t="shared" si="4"/>
        <v>36.363636363636367</v>
      </c>
      <c r="AG16" s="37">
        <f t="shared" si="5"/>
        <v>0</v>
      </c>
      <c r="AH16" s="37">
        <f t="shared" si="6"/>
        <v>0</v>
      </c>
      <c r="AI16" s="37">
        <f t="shared" si="7"/>
        <v>0</v>
      </c>
      <c r="AJ16" s="37">
        <f t="shared" si="8"/>
        <v>0</v>
      </c>
      <c r="AK16" s="37">
        <f t="shared" si="9"/>
        <v>0</v>
      </c>
      <c r="AL16" s="37">
        <f t="shared" si="10"/>
        <v>0</v>
      </c>
    </row>
    <row r="17" spans="1:38" customFormat="1" x14ac:dyDescent="0.2">
      <c r="A17">
        <f t="shared" si="11"/>
        <v>1</v>
      </c>
      <c r="B17" s="51">
        <v>85</v>
      </c>
      <c r="C17" s="68" t="str">
        <f>VLOOKUP($B17,[1]Sheet1!$A$3:$D$82,2,FALSE)</f>
        <v>Gamble</v>
      </c>
      <c r="D17" s="68" t="str">
        <f>VLOOKUP($B17,[1]Sheet1!$A$3:$D$82,3,FALSE)</f>
        <v>R Wenham</v>
      </c>
      <c r="E17" s="54">
        <f>IF(ISNA(VLOOKUP($B17,'Race 1'!$A$5:$I$31,8,FALSE)),"DNC",VLOOKUP(B17,'Race 1'!$A$5:$I$31,8,FALSE))</f>
        <v>14</v>
      </c>
      <c r="F17" s="53">
        <f>IF(AND(E17&lt;50,E17&gt;0),400/(E17+3),IF(E17="DNF",400/(E$68+4),0))</f>
        <v>23.529411764705884</v>
      </c>
      <c r="G17" s="54">
        <f>IF(ISNA(VLOOKUP($B17,'Race 2'!$A$5:$I$32,8,FALSE)),"DNC",VLOOKUP($B17,'Race 2'!$A$5:$I$32,8,FALSE))</f>
        <v>7</v>
      </c>
      <c r="H17" s="53">
        <f>IF(AND(G17&lt;50,G17&gt;0),400/(G17+3),IF(G17="DNF",400/(G$68+4),0))</f>
        <v>40</v>
      </c>
      <c r="I17" s="54" t="str">
        <f>IF(ISNA(VLOOKUP($B17,'Race 3'!$A$5:$I$35,8,FALSE)),"DNC",VLOOKUP($B17,'Race 3'!$A$5:$I$35,8,FALSE))</f>
        <v>DNC</v>
      </c>
      <c r="J17" s="53">
        <f>IF(AND(I17&lt;50,I17&gt;0),400/(I17+3),IF(I17="DNF",400/(I$68+4),0))</f>
        <v>0</v>
      </c>
      <c r="K17" s="54" t="str">
        <f>IF(ISNA(VLOOKUP($B17,'Race 4'!$A$5:$I$23,8,FALSE)),"DNC",VLOOKUP($B17,'Race 4'!$A$5:$I$23,8,FALSE))</f>
        <v>DNC</v>
      </c>
      <c r="L17" s="53">
        <f>IF(AND(K17&lt;50,K17&gt;0),400/(K17+3),IF(K17="DNF",400/(K$68+4),0))</f>
        <v>0</v>
      </c>
      <c r="M17" s="54">
        <f>IF(ISNA(VLOOKUP($B17,'Race 5'!$A$5:$I$33,8,FALSE)),"DNC",VLOOKUP($B17,'Race 5'!$A$5:$I$33,8,FALSE))</f>
        <v>6</v>
      </c>
      <c r="N17" s="53">
        <f>IF(AND(M17&lt;50,M17&gt;0),400/(M17+3),IF(M17="DNF",400/(M$68+4),0))</f>
        <v>44.444444444444443</v>
      </c>
      <c r="O17" s="54">
        <f>IF(ISNA(VLOOKUP($B17,'Race 6'!$A$5:$I$25,8,FALSE)),"DNC",VLOOKUP($B17,'Race 6'!$A$5:$I$25,8,FALSE))</f>
        <v>10</v>
      </c>
      <c r="P17" s="53">
        <f>IF(AND(O17&lt;50,O17&gt;0),400/(O17+3),IF(O17="DNF",400/(O$68+4),0))</f>
        <v>30.76923076923077</v>
      </c>
      <c r="Q17" s="54">
        <f>IF(ISNA(VLOOKUP($B17,'Race 7'!$A$5:$I$29,8,FALSE)),"DNC",VLOOKUP($B17,'Race 7'!$A$5:$I$29,8,FALSE))</f>
        <v>8</v>
      </c>
      <c r="R17" s="53">
        <f>IF(AND(Q17&lt;50,Q17&gt;0),400/(Q17+3),IF(Q17="DNF",400/(Q$68+4),0))</f>
        <v>36.363636363636367</v>
      </c>
      <c r="S17" s="54">
        <f>IF(ISNA(VLOOKUP($B17,'Race 8'!$A$5:$I$24,8,FALSE)),"DNC",VLOOKUP($B17,'Race 8'!$A$5:$I$24,8,FALSE))</f>
        <v>5</v>
      </c>
      <c r="T17" s="53">
        <f>IF(AND(S17&lt;50,S17&gt;0),400/(S17+3),IF(S17="DNF",400/(S$68+4),0))</f>
        <v>50</v>
      </c>
      <c r="U17" s="54" t="str">
        <f>IF(ISNA(VLOOKUP($B17,'Race 9'!$A$5:$I$35,8,FALSE)),"DNC",VLOOKUP($B17,'Race 9'!$A$5:$I$35,8,FALSE))</f>
        <v>DNC</v>
      </c>
      <c r="V17" s="53">
        <f>IF(AND(U17&lt;50,U17&gt;0),400/(U17+3),IF(U17="DNF",400/(U$68+4),0))</f>
        <v>0</v>
      </c>
      <c r="W17" s="54" t="str">
        <f>IF(ISNA(VLOOKUP($B17,'Race 10'!$A$5:$I$35,8,FALSE)),"DNC",VLOOKUP($B17,'Race 10'!$A$5:$I$35,8,FALSE))</f>
        <v>DNC</v>
      </c>
      <c r="X17" s="53">
        <f>IF(AND(W17&lt;50,W17&gt;0),400/(W17+3),IF(W17="DNF",400/(W$68+4),0))</f>
        <v>0</v>
      </c>
      <c r="Y17" s="55">
        <f t="shared" si="12"/>
        <v>225.10672334201749</v>
      </c>
      <c r="Z17" s="56">
        <f t="shared" si="0"/>
        <v>225.10672334201749</v>
      </c>
      <c r="AA17" s="57">
        <f>RANK(Z17,$Z$4:$Z$66,0)</f>
        <v>12</v>
      </c>
      <c r="AB17" s="37">
        <f t="shared" si="13"/>
        <v>0</v>
      </c>
      <c r="AC17" s="37">
        <f t="shared" si="1"/>
        <v>23.529411764705884</v>
      </c>
      <c r="AD17" s="37">
        <f t="shared" si="2"/>
        <v>40</v>
      </c>
      <c r="AE17" s="37">
        <f t="shared" si="3"/>
        <v>0</v>
      </c>
      <c r="AF17" s="37">
        <f t="shared" si="4"/>
        <v>0</v>
      </c>
      <c r="AG17" s="37">
        <f t="shared" si="5"/>
        <v>44.444444444444443</v>
      </c>
      <c r="AH17" s="37">
        <f t="shared" si="6"/>
        <v>30.76923076923077</v>
      </c>
      <c r="AI17" s="37">
        <f t="shared" si="7"/>
        <v>36.363636363636367</v>
      </c>
      <c r="AJ17" s="37">
        <f t="shared" si="8"/>
        <v>50</v>
      </c>
      <c r="AK17" s="37">
        <f t="shared" si="9"/>
        <v>0</v>
      </c>
      <c r="AL17" s="37">
        <f t="shared" si="10"/>
        <v>0</v>
      </c>
    </row>
    <row r="18" spans="1:38" customFormat="1" hidden="1" x14ac:dyDescent="0.2">
      <c r="A18">
        <f t="shared" si="11"/>
        <v>0</v>
      </c>
      <c r="B18" s="51">
        <v>86</v>
      </c>
      <c r="C18" s="68" t="str">
        <f>VLOOKUP($B18,[1]Sheet1!$A$3:$D$82,2,FALSE)</f>
        <v>Wild Card</v>
      </c>
      <c r="D18" s="68" t="str">
        <f>VLOOKUP($B18,[1]Sheet1!$A$3:$D$82,3,FALSE)</f>
        <v>T Wenham</v>
      </c>
      <c r="E18" s="54" t="str">
        <f>IF(ISNA(VLOOKUP($B18,'Race 1'!$A$5:$I$31,8,FALSE)),"DNC",VLOOKUP(B18,'Race 1'!$A$5:$I$31,8,FALSE))</f>
        <v>DNC</v>
      </c>
      <c r="F18" s="53">
        <f>IF(AND(E18&lt;50,E18&gt;0),400/(E18+3),IF(E18="DNF",400/(E$68+4),0))</f>
        <v>0</v>
      </c>
      <c r="G18" s="54" t="str">
        <f>IF(ISNA(VLOOKUP($B18,'Race 2'!$A$5:$I$32,8,FALSE)),"DNC",VLOOKUP($B18,'Race 2'!$A$5:$I$32,8,FALSE))</f>
        <v>DNC</v>
      </c>
      <c r="H18" s="53">
        <f>IF(AND(G18&lt;50,G18&gt;0),400/(G18+3),IF(G18="DNF",400/(G$68+4),0))</f>
        <v>0</v>
      </c>
      <c r="I18" s="54" t="str">
        <f>IF(ISNA(VLOOKUP($B18,'Race 3'!$A$5:$I$35,8,FALSE)),"DNC",VLOOKUP($B18,'Race 3'!$A$5:$I$35,8,FALSE))</f>
        <v>DNC</v>
      </c>
      <c r="J18" s="53">
        <f>IF(AND(I18&lt;50,I18&gt;0),400/(I18+3),IF(I18="DNF",400/(I$68+4),0))</f>
        <v>0</v>
      </c>
      <c r="K18" s="54" t="str">
        <f>IF(ISNA(VLOOKUP($B18,'Race 4'!$A$5:$I$23,8,FALSE)),"DNC",VLOOKUP($B18,'Race 4'!$A$5:$I$23,8,FALSE))</f>
        <v>DNC</v>
      </c>
      <c r="L18" s="53">
        <f>IF(AND(K18&lt;50,K18&gt;0),400/(K18+3),IF(K18="DNF",400/(K$68+4),0))</f>
        <v>0</v>
      </c>
      <c r="M18" s="54" t="str">
        <f>IF(ISNA(VLOOKUP($B18,'Race 5'!$A$5:$I$33,8,FALSE)),"DNC",VLOOKUP($B18,'Race 5'!$A$5:$I$33,8,FALSE))</f>
        <v>DNC</v>
      </c>
      <c r="N18" s="53">
        <f>IF(AND(M18&lt;50,M18&gt;0),400/(M18+3),IF(M18="DNF",400/(M$68+4),0))</f>
        <v>0</v>
      </c>
      <c r="O18" s="54" t="str">
        <f>IF(ISNA(VLOOKUP($B18,'Race 6'!$A$5:$I$25,8,FALSE)),"DNC",VLOOKUP($B18,'Race 6'!$A$5:$I$25,8,FALSE))</f>
        <v>DNC</v>
      </c>
      <c r="P18" s="53">
        <f>IF(AND(O18&lt;50,O18&gt;0),400/(O18+3),IF(O18="DNF",400/(O$68+4),0))</f>
        <v>0</v>
      </c>
      <c r="Q18" s="54" t="str">
        <f>IF(ISNA(VLOOKUP($B18,'Race 7'!$A$5:$I$29,8,FALSE)),"DNC",VLOOKUP($B18,'Race 7'!$A$5:$I$29,8,FALSE))</f>
        <v>DNC</v>
      </c>
      <c r="R18" s="53">
        <f>IF(AND(Q18&lt;50,Q18&gt;0),400/(Q18+3),IF(Q18="DNF",400/(Q$68+4),0))</f>
        <v>0</v>
      </c>
      <c r="S18" s="54" t="str">
        <f>IF(ISNA(VLOOKUP($B18,'Race 8'!$A$5:$I$24,8,FALSE)),"DNC",VLOOKUP($B18,'Race 8'!$A$5:$I$24,8,FALSE))</f>
        <v>DNC</v>
      </c>
      <c r="T18" s="53">
        <f>IF(AND(S18&lt;50,S18&gt;0),400/(S18+3),IF(S18="DNF",400/(S$68+4),0))</f>
        <v>0</v>
      </c>
      <c r="U18" s="54" t="str">
        <f>IF(ISNA(VLOOKUP($B18,'Race 9'!$A$5:$I$35,8,FALSE)),"DNC",VLOOKUP($B18,'Race 9'!$A$5:$I$35,8,FALSE))</f>
        <v>DNC</v>
      </c>
      <c r="V18" s="53">
        <f>IF(AND(U18&lt;50,U18&gt;0),400/(U18+3),IF(U18="DNF",400/(U$68+4),0))</f>
        <v>0</v>
      </c>
      <c r="W18" s="54" t="str">
        <f>IF(ISNA(VLOOKUP($B18,'Race 10'!$A$5:$I$35,8,FALSE)),"DNC",VLOOKUP($B18,'Race 10'!$A$5:$I$35,8,FALSE))</f>
        <v>DNC</v>
      </c>
      <c r="X18" s="53">
        <f>IF(AND(W18&lt;50,W18&gt;0),400/(W18+3),IF(W18="DNF",400/(W$68+4),0))</f>
        <v>0</v>
      </c>
      <c r="Y18" s="55">
        <f t="shared" si="12"/>
        <v>0</v>
      </c>
      <c r="Z18" s="56">
        <f t="shared" si="0"/>
        <v>0</v>
      </c>
      <c r="AA18" s="57">
        <f>RANK(Z18,$Z$4:$Z$66,0)</f>
        <v>24</v>
      </c>
      <c r="AB18" s="37">
        <f t="shared" si="13"/>
        <v>0</v>
      </c>
      <c r="AC18" s="37">
        <f t="shared" si="1"/>
        <v>0</v>
      </c>
      <c r="AD18" s="37">
        <f t="shared" si="2"/>
        <v>0</v>
      </c>
      <c r="AE18" s="37">
        <f t="shared" si="3"/>
        <v>0</v>
      </c>
      <c r="AF18" s="37">
        <f t="shared" si="4"/>
        <v>0</v>
      </c>
      <c r="AG18" s="37">
        <f t="shared" si="5"/>
        <v>0</v>
      </c>
      <c r="AH18" s="37">
        <f t="shared" si="6"/>
        <v>0</v>
      </c>
      <c r="AI18" s="37">
        <f t="shared" si="7"/>
        <v>0</v>
      </c>
      <c r="AJ18" s="37">
        <f t="shared" si="8"/>
        <v>0</v>
      </c>
      <c r="AK18" s="37">
        <f t="shared" si="9"/>
        <v>0</v>
      </c>
      <c r="AL18" s="37">
        <f t="shared" si="10"/>
        <v>0</v>
      </c>
    </row>
    <row r="19" spans="1:38" ht="12.75" hidden="1" customHeight="1" x14ac:dyDescent="0.2">
      <c r="A19">
        <f t="shared" si="11"/>
        <v>0</v>
      </c>
      <c r="B19" s="51">
        <v>87</v>
      </c>
      <c r="C19" s="68" t="str">
        <f>VLOOKUP($B19,[1]Sheet1!$A$3:$D$82,2,FALSE)</f>
        <v>Silver Fox</v>
      </c>
      <c r="D19" s="68" t="str">
        <f>VLOOKUP($B19,[1]Sheet1!$A$3:$D$82,3,FALSE)</f>
        <v>C Lee</v>
      </c>
      <c r="E19" s="54" t="str">
        <f>IF(ISNA(VLOOKUP($B19,'Race 1'!$A$5:$I$31,8,FALSE)),"DNC",VLOOKUP(B19,'Race 1'!$A$5:$I$31,8,FALSE))</f>
        <v>DNC</v>
      </c>
      <c r="F19" s="53">
        <f>IF(AND(E19&lt;50,E19&gt;0),400/(E19+3),IF(E19="DNF",400/(E$68+4),0))</f>
        <v>0</v>
      </c>
      <c r="G19" s="54" t="str">
        <f>IF(ISNA(VLOOKUP($B19,'Race 2'!$A$5:$I$32,8,FALSE)),"DNC",VLOOKUP($B19,'Race 2'!$A$5:$I$32,8,FALSE))</f>
        <v>DNC</v>
      </c>
      <c r="H19" s="53">
        <f>IF(AND(G19&lt;50,G19&gt;0),400/(G19+3),IF(G19="DNF",400/(G$68+4),0))</f>
        <v>0</v>
      </c>
      <c r="I19" s="54" t="str">
        <f>IF(ISNA(VLOOKUP($B19,'Race 3'!$A$5:$I$35,8,FALSE)),"DNC",VLOOKUP($B19,'Race 3'!$A$5:$I$35,8,FALSE))</f>
        <v>DNC</v>
      </c>
      <c r="J19" s="53">
        <f>IF(AND(I19&lt;50,I19&gt;0),400/(I19+3),IF(I19="DNF",400/(I$68+4),0))</f>
        <v>0</v>
      </c>
      <c r="K19" s="54" t="str">
        <f>IF(ISNA(VLOOKUP($B19,'Race 4'!$A$5:$I$23,8,FALSE)),"DNC",VLOOKUP($B19,'Race 4'!$A$5:$I$23,8,FALSE))</f>
        <v>DNC</v>
      </c>
      <c r="L19" s="53">
        <f>IF(AND(K19&lt;50,K19&gt;0),400/(K19+3),IF(K19="DNF",400/(K$68+4),0))</f>
        <v>0</v>
      </c>
      <c r="M19" s="54" t="str">
        <f>IF(ISNA(VLOOKUP($B19,'Race 5'!$A$5:$I$33,8,FALSE)),"DNC",VLOOKUP($B19,'Race 5'!$A$5:$I$33,8,FALSE))</f>
        <v>DNC</v>
      </c>
      <c r="N19" s="53">
        <f>IF(AND(M19&lt;50,M19&gt;0),400/(M19+3),IF(M19="DNF",400/(M$68+4),0))</f>
        <v>0</v>
      </c>
      <c r="O19" s="54" t="str">
        <f>IF(ISNA(VLOOKUP($B19,'Race 6'!$A$5:$I$25,8,FALSE)),"DNC",VLOOKUP($B19,'Race 6'!$A$5:$I$25,8,FALSE))</f>
        <v>DNC</v>
      </c>
      <c r="P19" s="53">
        <f>IF(AND(O19&lt;50,O19&gt;0),400/(O19+3),IF(O19="DNF",400/(O$68+4),0))</f>
        <v>0</v>
      </c>
      <c r="Q19" s="54" t="str">
        <f>IF(ISNA(VLOOKUP($B19,'Race 7'!$A$5:$I$29,8,FALSE)),"DNC",VLOOKUP($B19,'Race 7'!$A$5:$I$29,8,FALSE))</f>
        <v>DNC</v>
      </c>
      <c r="R19" s="53">
        <f>IF(AND(Q19&lt;50,Q19&gt;0),400/(Q19+3),IF(Q19="DNF",400/(Q$68+4),0))</f>
        <v>0</v>
      </c>
      <c r="S19" s="54" t="str">
        <f>IF(ISNA(VLOOKUP($B19,'Race 8'!$A$5:$I$24,8,FALSE)),"DNC",VLOOKUP($B19,'Race 8'!$A$5:$I$24,8,FALSE))</f>
        <v>DNC</v>
      </c>
      <c r="T19" s="53">
        <f>IF(AND(S19&lt;50,S19&gt;0),400/(S19+3),IF(S19="DNF",400/(S$68+4),0))</f>
        <v>0</v>
      </c>
      <c r="U19" s="54" t="str">
        <f>IF(ISNA(VLOOKUP($B19,'Race 9'!$A$5:$I$35,8,FALSE)),"DNC",VLOOKUP($B19,'Race 9'!$A$5:$I$35,8,FALSE))</f>
        <v>DNC</v>
      </c>
      <c r="V19" s="53">
        <f>IF(AND(U19&lt;50,U19&gt;0),400/(U19+3),IF(U19="DNF",400/(U$68+4),0))</f>
        <v>0</v>
      </c>
      <c r="W19" s="54" t="str">
        <f>IF(ISNA(VLOOKUP($B19,'Race 10'!$A$5:$I$35,8,FALSE)),"DNC",VLOOKUP($B19,'Race 10'!$A$5:$I$35,8,FALSE))</f>
        <v>DNC</v>
      </c>
      <c r="X19" s="53">
        <f>IF(AND(W19&lt;50,W19&gt;0),400/(W19+3),IF(W19="DNF",400/(W$68+4),0))</f>
        <v>0</v>
      </c>
      <c r="Y19" s="55">
        <f t="shared" si="12"/>
        <v>0</v>
      </c>
      <c r="Z19" s="56">
        <f t="shared" si="0"/>
        <v>0</v>
      </c>
      <c r="AA19" s="57">
        <f>RANK(Z19,$Z$4:$Z$66,0)</f>
        <v>24</v>
      </c>
      <c r="AB19" s="37">
        <f t="shared" si="13"/>
        <v>0</v>
      </c>
      <c r="AC19" s="37">
        <f t="shared" si="1"/>
        <v>0</v>
      </c>
      <c r="AD19" s="37">
        <f t="shared" si="2"/>
        <v>0</v>
      </c>
      <c r="AE19" s="37">
        <f t="shared" si="3"/>
        <v>0</v>
      </c>
      <c r="AF19" s="37">
        <f t="shared" si="4"/>
        <v>0</v>
      </c>
      <c r="AG19" s="37">
        <f t="shared" si="5"/>
        <v>0</v>
      </c>
      <c r="AH19" s="37">
        <f t="shared" si="6"/>
        <v>0</v>
      </c>
      <c r="AI19" s="37">
        <f t="shared" si="7"/>
        <v>0</v>
      </c>
      <c r="AJ19" s="37">
        <f t="shared" si="8"/>
        <v>0</v>
      </c>
      <c r="AK19" s="37">
        <f t="shared" si="9"/>
        <v>0</v>
      </c>
      <c r="AL19" s="37">
        <f t="shared" si="10"/>
        <v>0</v>
      </c>
    </row>
    <row r="20" spans="1:38" customFormat="1" ht="12.75" hidden="1" customHeight="1" x14ac:dyDescent="0.2">
      <c r="A20">
        <f t="shared" si="11"/>
        <v>0</v>
      </c>
      <c r="B20" s="51">
        <v>95</v>
      </c>
      <c r="C20" s="68" t="str">
        <f>VLOOKUP($B20,[1]Sheet1!$A$3:$D$82,2,FALSE)</f>
        <v>Alaurial</v>
      </c>
      <c r="D20" s="68" t="str">
        <f>VLOOKUP($B20,[1]Sheet1!$A$3:$D$82,3,FALSE)</f>
        <v>S Parsons</v>
      </c>
      <c r="E20" s="54" t="str">
        <f>IF(ISNA(VLOOKUP($B20,'Race 1'!$A$5:$I$31,8,FALSE)),"DNC",VLOOKUP(B20,'Race 1'!$A$5:$I$31,8,FALSE))</f>
        <v>DNC</v>
      </c>
      <c r="F20" s="53">
        <f>IF(AND(E20&lt;50,E20&gt;0),400/(E20+3),IF(E20="DNF",400/(E$68+4),0))</f>
        <v>0</v>
      </c>
      <c r="G20" s="54" t="str">
        <f>IF(ISNA(VLOOKUP($B20,'Race 2'!$A$5:$I$32,8,FALSE)),"DNC",VLOOKUP($B20,'Race 2'!$A$5:$I$32,8,FALSE))</f>
        <v>DNC</v>
      </c>
      <c r="H20" s="53">
        <f>IF(AND(G20&lt;50,G20&gt;0),400/(G20+3),IF(G20="DNF",400/(G$68+4),0))</f>
        <v>0</v>
      </c>
      <c r="I20" s="54" t="str">
        <f>IF(ISNA(VLOOKUP($B20,'Race 3'!$A$5:$I$35,8,FALSE)),"DNC",VLOOKUP($B20,'Race 3'!$A$5:$I$35,8,FALSE))</f>
        <v>DNC</v>
      </c>
      <c r="J20" s="53">
        <f>IF(AND(I20&lt;50,I20&gt;0),400/(I20+3),IF(I20="DNF",400/(I$68+4),0))</f>
        <v>0</v>
      </c>
      <c r="K20" s="54" t="str">
        <f>IF(ISNA(VLOOKUP($B20,'Race 4'!$A$5:$I$23,8,FALSE)),"DNC",VLOOKUP($B20,'Race 4'!$A$5:$I$23,8,FALSE))</f>
        <v>DNC</v>
      </c>
      <c r="L20" s="53">
        <f>IF(AND(K20&lt;50,K20&gt;0),400/(K20+3),IF(K20="DNF",400/(K$68+4),0))</f>
        <v>0</v>
      </c>
      <c r="M20" s="54" t="str">
        <f>IF(ISNA(VLOOKUP($B20,'Race 5'!$A$5:$I$33,8,FALSE)),"DNC",VLOOKUP($B20,'Race 5'!$A$5:$I$33,8,FALSE))</f>
        <v>DNC</v>
      </c>
      <c r="N20" s="53">
        <f>IF(AND(M20&lt;50,M20&gt;0),400/(M20+3),IF(M20="DNF",400/(M$68+4),0))</f>
        <v>0</v>
      </c>
      <c r="O20" s="54" t="str">
        <f>IF(ISNA(VLOOKUP($B20,'Race 6'!$A$5:$I$25,8,FALSE)),"DNC",VLOOKUP($B20,'Race 6'!$A$5:$I$25,8,FALSE))</f>
        <v>DNC</v>
      </c>
      <c r="P20" s="53">
        <f>IF(AND(O20&lt;50,O20&gt;0),400/(O20+3),IF(O20="DNF",400/(O$68+4),0))</f>
        <v>0</v>
      </c>
      <c r="Q20" s="54" t="str">
        <f>IF(ISNA(VLOOKUP($B20,'Race 7'!$A$5:$I$29,8,FALSE)),"DNC",VLOOKUP($B20,'Race 7'!$A$5:$I$29,8,FALSE))</f>
        <v>DNC</v>
      </c>
      <c r="R20" s="53">
        <f>IF(AND(Q20&lt;50,Q20&gt;0),400/(Q20+3),IF(Q20="DNF",400/(Q$68+4),0))</f>
        <v>0</v>
      </c>
      <c r="S20" s="54" t="str">
        <f>IF(ISNA(VLOOKUP($B20,'Race 8'!$A$5:$I$24,8,FALSE)),"DNC",VLOOKUP($B20,'Race 8'!$A$5:$I$24,8,FALSE))</f>
        <v>DNC</v>
      </c>
      <c r="T20" s="53">
        <f>IF(AND(S20&lt;50,S20&gt;0),400/(S20+3),IF(S20="DNF",400/(S$68+4),0))</f>
        <v>0</v>
      </c>
      <c r="U20" s="54" t="str">
        <f>IF(ISNA(VLOOKUP($B20,'Race 9'!$A$5:$I$35,8,FALSE)),"DNC",VLOOKUP($B20,'Race 9'!$A$5:$I$35,8,FALSE))</f>
        <v>DNC</v>
      </c>
      <c r="V20" s="53">
        <f>IF(AND(U20&lt;50,U20&gt;0),400/(U20+3),IF(U20="DNF",400/(U$68+4),0))</f>
        <v>0</v>
      </c>
      <c r="W20" s="54" t="str">
        <f>IF(ISNA(VLOOKUP($B20,'Race 10'!$A$5:$I$35,8,FALSE)),"DNC",VLOOKUP($B20,'Race 10'!$A$5:$I$35,8,FALSE))</f>
        <v>DNC</v>
      </c>
      <c r="X20" s="53">
        <f>IF(AND(W20&lt;50,W20&gt;0),400/(W20+3),IF(W20="DNF",400/(W$68+4),0))</f>
        <v>0</v>
      </c>
      <c r="Y20" s="55">
        <f t="shared" si="12"/>
        <v>0</v>
      </c>
      <c r="Z20" s="56">
        <f t="shared" si="0"/>
        <v>0</v>
      </c>
      <c r="AA20" s="57">
        <f>RANK(Z20,$Z$4:$Z$66,0)</f>
        <v>24</v>
      </c>
      <c r="AB20" s="37">
        <f t="shared" si="13"/>
        <v>0</v>
      </c>
      <c r="AC20" s="37">
        <f t="shared" si="1"/>
        <v>0</v>
      </c>
      <c r="AD20" s="37">
        <f t="shared" si="2"/>
        <v>0</v>
      </c>
      <c r="AE20" s="37">
        <f t="shared" si="3"/>
        <v>0</v>
      </c>
      <c r="AF20" s="37">
        <f t="shared" si="4"/>
        <v>0</v>
      </c>
      <c r="AG20" s="37">
        <f t="shared" si="5"/>
        <v>0</v>
      </c>
      <c r="AH20" s="37">
        <f t="shared" si="6"/>
        <v>0</v>
      </c>
      <c r="AI20" s="37">
        <f t="shared" si="7"/>
        <v>0</v>
      </c>
      <c r="AJ20" s="37">
        <f t="shared" si="8"/>
        <v>0</v>
      </c>
      <c r="AK20" s="37">
        <f t="shared" si="9"/>
        <v>0</v>
      </c>
      <c r="AL20" s="37">
        <f t="shared" si="10"/>
        <v>0</v>
      </c>
    </row>
    <row r="21" spans="1:38" ht="12.75" hidden="1" customHeight="1" x14ac:dyDescent="0.2">
      <c r="A21">
        <f t="shared" si="11"/>
        <v>0</v>
      </c>
      <c r="B21" s="51">
        <v>97</v>
      </c>
      <c r="C21" s="68" t="str">
        <f>VLOOKUP($B21,[1]Sheet1!$A$3:$D$82,2,FALSE)</f>
        <v>Racing Stripes</v>
      </c>
      <c r="D21" s="68" t="str">
        <f>VLOOKUP($B21,[1]Sheet1!$A$3:$D$82,3,FALSE)</f>
        <v>D Palmer</v>
      </c>
      <c r="E21" s="54" t="str">
        <f>IF(ISNA(VLOOKUP($B21,'Race 1'!$A$5:$I$31,8,FALSE)),"DNC",VLOOKUP(B21,'Race 1'!$A$5:$I$31,8,FALSE))</f>
        <v>DNC</v>
      </c>
      <c r="F21" s="53">
        <f>IF(AND(E21&lt;50,E21&gt;0),400/(E21+3),IF(E21="DNF",400/(E$68+4),0))</f>
        <v>0</v>
      </c>
      <c r="G21" s="54" t="str">
        <f>IF(ISNA(VLOOKUP($B21,'Race 2'!$A$5:$I$32,8,FALSE)),"DNC",VLOOKUP($B21,'Race 2'!$A$5:$I$32,8,FALSE))</f>
        <v>DNC</v>
      </c>
      <c r="H21" s="53">
        <f>IF(AND(G21&lt;50,G21&gt;0),400/(G21+3),IF(G21="DNF",400/(G$68+4),0))</f>
        <v>0</v>
      </c>
      <c r="I21" s="54" t="str">
        <f>IF(ISNA(VLOOKUP($B21,'Race 3'!$A$5:$I$35,8,FALSE)),"DNC",VLOOKUP($B21,'Race 3'!$A$5:$I$35,8,FALSE))</f>
        <v>DNC</v>
      </c>
      <c r="J21" s="53">
        <f>IF(AND(I21&lt;50,I21&gt;0),400/(I21+3),IF(I21="DNF",400/(I$68+4),0))</f>
        <v>0</v>
      </c>
      <c r="K21" s="54" t="str">
        <f>IF(ISNA(VLOOKUP($B21,'Race 4'!$A$5:$I$23,8,FALSE)),"DNC",VLOOKUP($B21,'Race 4'!$A$5:$I$23,8,FALSE))</f>
        <v>DNC</v>
      </c>
      <c r="L21" s="53">
        <f>IF(AND(K21&lt;50,K21&gt;0),400/(K21+3),IF(K21="DNF",400/(K$68+4),0))</f>
        <v>0</v>
      </c>
      <c r="M21" s="54" t="str">
        <f>IF(ISNA(VLOOKUP($B21,'Race 5'!$A$5:$I$33,8,FALSE)),"DNC",VLOOKUP($B21,'Race 5'!$A$5:$I$33,8,FALSE))</f>
        <v>DNC</v>
      </c>
      <c r="N21" s="53">
        <f>IF(AND(M21&lt;50,M21&gt;0),400/(M21+3),IF(M21="DNF",400/(M$68+4),0))</f>
        <v>0</v>
      </c>
      <c r="O21" s="54" t="str">
        <f>IF(ISNA(VLOOKUP($B21,'Race 6'!$A$5:$I$25,8,FALSE)),"DNC",VLOOKUP($B21,'Race 6'!$A$5:$I$25,8,FALSE))</f>
        <v>DNC</v>
      </c>
      <c r="P21" s="53">
        <f>IF(AND(O21&lt;50,O21&gt;0),400/(O21+3),IF(O21="DNF",400/(O$68+4),0))</f>
        <v>0</v>
      </c>
      <c r="Q21" s="54" t="str">
        <f>IF(ISNA(VLOOKUP($B21,'Race 7'!$A$5:$I$29,8,FALSE)),"DNC",VLOOKUP($B21,'Race 7'!$A$5:$I$29,8,FALSE))</f>
        <v>DNC</v>
      </c>
      <c r="R21" s="53">
        <f>IF(AND(Q21&lt;50,Q21&gt;0),400/(Q21+3),IF(Q21="DNF",400/(Q$68+4),0))</f>
        <v>0</v>
      </c>
      <c r="S21" s="54" t="str">
        <f>IF(ISNA(VLOOKUP($B21,'Race 8'!$A$5:$I$24,8,FALSE)),"DNC",VLOOKUP($B21,'Race 8'!$A$5:$I$24,8,FALSE))</f>
        <v>DNC</v>
      </c>
      <c r="T21" s="53">
        <f>IF(AND(S21&lt;50,S21&gt;0),400/(S21+3),IF(S21="DNF",400/(S$68+4),0))</f>
        <v>0</v>
      </c>
      <c r="U21" s="54" t="str">
        <f>IF(ISNA(VLOOKUP($B21,'Race 9'!$A$5:$I$35,8,FALSE)),"DNC",VLOOKUP($B21,'Race 9'!$A$5:$I$35,8,FALSE))</f>
        <v>DNC</v>
      </c>
      <c r="V21" s="53">
        <f>IF(AND(U21&lt;50,U21&gt;0),400/(U21+3),IF(U21="DNF",400/(U$68+4),0))</f>
        <v>0</v>
      </c>
      <c r="W21" s="54" t="str">
        <f>IF(ISNA(VLOOKUP($B21,'Race 10'!$A$5:$I$35,8,FALSE)),"DNC",VLOOKUP($B21,'Race 10'!$A$5:$I$35,8,FALSE))</f>
        <v>DNC</v>
      </c>
      <c r="X21" s="53">
        <f>IF(AND(W21&lt;50,W21&gt;0),400/(W21+3),IF(W21="DNF",400/(W$68+4),0))</f>
        <v>0</v>
      </c>
      <c r="Y21" s="55">
        <f t="shared" si="12"/>
        <v>0</v>
      </c>
      <c r="Z21" s="56">
        <f t="shared" si="0"/>
        <v>0</v>
      </c>
      <c r="AA21" s="57">
        <f>RANK(Z21,$Z$4:$Z$66,0)</f>
        <v>24</v>
      </c>
      <c r="AB21" s="37">
        <f t="shared" si="13"/>
        <v>0</v>
      </c>
      <c r="AC21" s="37">
        <f t="shared" si="1"/>
        <v>0</v>
      </c>
      <c r="AD21" s="37">
        <f t="shared" si="2"/>
        <v>0</v>
      </c>
      <c r="AE21" s="37">
        <f t="shared" si="3"/>
        <v>0</v>
      </c>
      <c r="AF21" s="37">
        <f t="shared" si="4"/>
        <v>0</v>
      </c>
      <c r="AG21" s="37">
        <f t="shared" si="5"/>
        <v>0</v>
      </c>
      <c r="AH21" s="37">
        <f t="shared" si="6"/>
        <v>0</v>
      </c>
      <c r="AI21" s="37">
        <f t="shared" si="7"/>
        <v>0</v>
      </c>
      <c r="AJ21" s="37">
        <f t="shared" si="8"/>
        <v>0</v>
      </c>
      <c r="AK21" s="37">
        <f t="shared" si="9"/>
        <v>0</v>
      </c>
      <c r="AL21" s="37">
        <f t="shared" si="10"/>
        <v>0</v>
      </c>
    </row>
    <row r="22" spans="1:38" hidden="1" x14ac:dyDescent="0.2">
      <c r="A22">
        <f t="shared" si="11"/>
        <v>0</v>
      </c>
      <c r="B22" s="51">
        <v>102</v>
      </c>
      <c r="C22" s="68" t="str">
        <f>VLOOKUP($B22,[1]Sheet1!$A$3:$D$82,2,FALSE)</f>
        <v>Kahu</v>
      </c>
      <c r="D22" s="68" t="str">
        <f>VLOOKUP($B22,[1]Sheet1!$A$3:$D$82,3,FALSE)</f>
        <v>P Holland</v>
      </c>
      <c r="E22" s="54" t="str">
        <f>IF(ISNA(VLOOKUP($B22,'Race 1'!$A$5:$I$31,8,FALSE)),"DNC",VLOOKUP(B22,'Race 1'!$A$5:$I$31,8,FALSE))</f>
        <v>DNC</v>
      </c>
      <c r="F22" s="53">
        <f>IF(AND(E22&lt;50,E22&gt;0),400/(E22+3),IF(E22="DNF",400/(E$68+4),0))</f>
        <v>0</v>
      </c>
      <c r="G22" s="54" t="str">
        <f>IF(ISNA(VLOOKUP($B22,'Race 2'!$A$5:$I$32,8,FALSE)),"DNC",VLOOKUP($B22,'Race 2'!$A$5:$I$32,8,FALSE))</f>
        <v>DNC</v>
      </c>
      <c r="H22" s="53">
        <f>IF(AND(G22&lt;50,G22&gt;0),400/(G22+3),IF(G22="DNF",400/(G$68+4),0))</f>
        <v>0</v>
      </c>
      <c r="I22" s="54" t="str">
        <f>IF(ISNA(VLOOKUP($B22,'Race 3'!$A$5:$I$35,8,FALSE)),"DNC",VLOOKUP($B22,'Race 3'!$A$5:$I$35,8,FALSE))</f>
        <v>DNC</v>
      </c>
      <c r="J22" s="53">
        <f>IF(AND(I22&lt;50,I22&gt;0),400/(I22+3),IF(I22="DNF",400/(I$68+4),0))</f>
        <v>0</v>
      </c>
      <c r="K22" s="54" t="str">
        <f>IF(ISNA(VLOOKUP($B22,'Race 4'!$A$5:$I$23,8,FALSE)),"DNC",VLOOKUP($B22,'Race 4'!$A$5:$I$23,8,FALSE))</f>
        <v>DNC</v>
      </c>
      <c r="L22" s="53">
        <f>IF(AND(K22&lt;50,K22&gt;0),400/(K22+3),IF(K22="DNF",400/(K$68+4),0))</f>
        <v>0</v>
      </c>
      <c r="M22" s="54" t="str">
        <f>IF(ISNA(VLOOKUP($B22,'Race 5'!$A$5:$I$33,8,FALSE)),"DNC",VLOOKUP($B22,'Race 5'!$A$5:$I$33,8,FALSE))</f>
        <v>DNC</v>
      </c>
      <c r="N22" s="53">
        <f>IF(AND(M22&lt;50,M22&gt;0),400/(M22+3),IF(M22="DNF",400/(M$68+4),0))</f>
        <v>0</v>
      </c>
      <c r="O22" s="54" t="str">
        <f>IF(ISNA(VLOOKUP($B22,'Race 6'!$A$5:$I$25,8,FALSE)),"DNC",VLOOKUP($B22,'Race 6'!$A$5:$I$25,8,FALSE))</f>
        <v>DNC</v>
      </c>
      <c r="P22" s="53">
        <f>IF(AND(O22&lt;50,O22&gt;0),400/(O22+3),IF(O22="DNF",400/(O$68+4),0))</f>
        <v>0</v>
      </c>
      <c r="Q22" s="54" t="str">
        <f>IF(ISNA(VLOOKUP($B22,'Race 7'!$A$5:$I$29,8,FALSE)),"DNC",VLOOKUP($B22,'Race 7'!$A$5:$I$29,8,FALSE))</f>
        <v>DNC</v>
      </c>
      <c r="R22" s="53">
        <f>IF(AND(Q22&lt;50,Q22&gt;0),400/(Q22+3),IF(Q22="DNF",400/(Q$68+4),0))</f>
        <v>0</v>
      </c>
      <c r="S22" s="54" t="str">
        <f>IF(ISNA(VLOOKUP($B22,'Race 8'!$A$5:$I$24,8,FALSE)),"DNC",VLOOKUP($B22,'Race 8'!$A$5:$I$24,8,FALSE))</f>
        <v>DNC</v>
      </c>
      <c r="T22" s="53">
        <f>IF(AND(S22&lt;50,S22&gt;0),400/(S22+3),IF(S22="DNF",400/(S$68+4),0))</f>
        <v>0</v>
      </c>
      <c r="U22" s="54" t="str">
        <f>IF(ISNA(VLOOKUP($B22,'Race 9'!$A$5:$I$35,8,FALSE)),"DNC",VLOOKUP($B22,'Race 9'!$A$5:$I$35,8,FALSE))</f>
        <v>DNC</v>
      </c>
      <c r="V22" s="53">
        <f>IF(AND(U22&lt;50,U22&gt;0),400/(U22+3),IF(U22="DNF",400/(U$68+4),0))</f>
        <v>0</v>
      </c>
      <c r="W22" s="54" t="str">
        <f>IF(ISNA(VLOOKUP($B22,'Race 10'!$A$5:$I$35,8,FALSE)),"DNC",VLOOKUP($B22,'Race 10'!$A$5:$I$35,8,FALSE))</f>
        <v>DNC</v>
      </c>
      <c r="X22" s="53">
        <f>IF(AND(W22&lt;50,W22&gt;0),400/(W22+3),IF(W22="DNF",400/(W$68+4),0))</f>
        <v>0</v>
      </c>
      <c r="Y22" s="55">
        <f t="shared" si="12"/>
        <v>0</v>
      </c>
      <c r="Z22" s="56">
        <f t="shared" si="0"/>
        <v>0</v>
      </c>
      <c r="AA22" s="57">
        <f>RANK(Z22,$Z$4:$Z$66,0)</f>
        <v>24</v>
      </c>
      <c r="AB22" s="37">
        <f t="shared" si="13"/>
        <v>0</v>
      </c>
      <c r="AC22" s="37">
        <f t="shared" si="1"/>
        <v>0</v>
      </c>
      <c r="AD22" s="37">
        <f t="shared" si="2"/>
        <v>0</v>
      </c>
      <c r="AE22" s="37">
        <f t="shared" si="3"/>
        <v>0</v>
      </c>
      <c r="AF22" s="37">
        <f t="shared" si="4"/>
        <v>0</v>
      </c>
      <c r="AG22" s="37">
        <f t="shared" si="5"/>
        <v>0</v>
      </c>
      <c r="AH22" s="37">
        <f t="shared" si="6"/>
        <v>0</v>
      </c>
      <c r="AI22" s="37">
        <f t="shared" si="7"/>
        <v>0</v>
      </c>
      <c r="AJ22" s="37">
        <f t="shared" si="8"/>
        <v>0</v>
      </c>
      <c r="AK22" s="37">
        <f t="shared" si="9"/>
        <v>0</v>
      </c>
      <c r="AL22" s="37">
        <f t="shared" si="10"/>
        <v>0</v>
      </c>
    </row>
    <row r="23" spans="1:38" ht="12.75" customHeight="1" x14ac:dyDescent="0.2">
      <c r="A23">
        <f t="shared" ref="A23" si="14">IF(SUM(E23:X23)=0,0,1)</f>
        <v>1</v>
      </c>
      <c r="B23" s="51">
        <v>107</v>
      </c>
      <c r="C23" s="68" t="str">
        <f>VLOOKUP($B23,[1]Sheet1!$A$3:$D$82,2,FALSE)</f>
        <v>By Golly</v>
      </c>
      <c r="D23" s="68" t="str">
        <f>VLOOKUP($B23,[1]Sheet1!$A$3:$D$82,3,FALSE)</f>
        <v>G Bird</v>
      </c>
      <c r="E23" s="54">
        <f>IF(ISNA(VLOOKUP($B23,'Race 1'!$A$5:$I$31,8,FALSE)),"DNC",VLOOKUP(B23,'Race 1'!$A$5:$I$31,8,FALSE))</f>
        <v>15</v>
      </c>
      <c r="F23" s="53">
        <f>IF(AND(E23&lt;50,E23&gt;0),400/(E23+3),IF(E23="DNF",400/(E$68+4),0))</f>
        <v>22.222222222222221</v>
      </c>
      <c r="G23" s="54">
        <f>IF(ISNA(VLOOKUP($B23,'Race 2'!$A$5:$I$32,8,FALSE)),"DNC",VLOOKUP($B23,'Race 2'!$A$5:$I$32,8,FALSE))</f>
        <v>5</v>
      </c>
      <c r="H23" s="53">
        <f>IF(AND(G23&lt;50,G23&gt;0),400/(G23+3),IF(G23="DNF",400/(G$68+4),0))</f>
        <v>50</v>
      </c>
      <c r="I23" s="54">
        <f>IF(ISNA(VLOOKUP($B23,'Race 3'!$A$5:$I$35,8,FALSE)),"DNC",VLOOKUP($B23,'Race 3'!$A$5:$I$35,8,FALSE))</f>
        <v>2</v>
      </c>
      <c r="J23" s="53">
        <f>IF(AND(I23&lt;50,I23&gt;0),400/(I23+3),IF(I23="DNF",400/(I$68+4),0))</f>
        <v>80</v>
      </c>
      <c r="K23" s="54">
        <f>IF(ISNA(VLOOKUP($B23,'Race 4'!$A$5:$I$23,8,FALSE)),"DNC",VLOOKUP($B23,'Race 4'!$A$5:$I$23,8,FALSE))</f>
        <v>5</v>
      </c>
      <c r="L23" s="53">
        <f>IF(AND(K23&lt;50,K23&gt;0),400/(K23+3),IF(K23="DNF",400/(K$68+4),0))</f>
        <v>50</v>
      </c>
      <c r="M23" s="54">
        <f>IF(ISNA(VLOOKUP($B23,'Race 5'!$A$5:$I$33,8,FALSE)),"DNC",VLOOKUP($B23,'Race 5'!$A$5:$I$33,8,FALSE))</f>
        <v>4</v>
      </c>
      <c r="N23" s="53">
        <f>IF(AND(M23&lt;50,M23&gt;0),400/(M23+3),IF(M23="DNF",400/(M$68+4),0))</f>
        <v>57.142857142857146</v>
      </c>
      <c r="O23" s="54">
        <f>IF(ISNA(VLOOKUP($B23,'Race 6'!$A$5:$I$25,8,FALSE)),"DNC",VLOOKUP($B23,'Race 6'!$A$5:$I$25,8,FALSE))</f>
        <v>3</v>
      </c>
      <c r="P23" s="53">
        <f>IF(AND(O23&lt;50,O23&gt;0),400/(O23+3),IF(O23="DNF",400/(O$68+4),0))</f>
        <v>66.666666666666671</v>
      </c>
      <c r="Q23" s="54">
        <f>IF(ISNA(VLOOKUP($B23,'Race 7'!$A$5:$I$29,8,FALSE)),"DNC",VLOOKUP($B23,'Race 7'!$A$5:$I$29,8,FALSE))</f>
        <v>4</v>
      </c>
      <c r="R23" s="53">
        <f>IF(AND(Q23&lt;50,Q23&gt;0),400/(Q23+3),IF(Q23="DNF",400/(Q$68+4),0))</f>
        <v>57.142857142857146</v>
      </c>
      <c r="S23" s="54">
        <f>IF(ISNA(VLOOKUP($B23,'Race 8'!$A$5:$I$24,8,FALSE)),"DNC",VLOOKUP($B23,'Race 8'!$A$5:$I$24,8,FALSE))</f>
        <v>4</v>
      </c>
      <c r="T23" s="53">
        <f>IF(AND(S23&lt;50,S23&gt;0),400/(S23+3),IF(S23="DNF",400/(S$68+4),0))</f>
        <v>57.142857142857146</v>
      </c>
      <c r="U23" s="54" t="str">
        <f>IF(ISNA(VLOOKUP($B23,'Race 9'!$A$5:$I$35,8,FALSE)),"DNC",VLOOKUP($B23,'Race 9'!$A$5:$I$35,8,FALSE))</f>
        <v>DNC</v>
      </c>
      <c r="V23" s="53">
        <f>IF(AND(U23&lt;50,U23&gt;0),400/(U23+3),IF(U23="DNF",400/(U$68+4),0))</f>
        <v>0</v>
      </c>
      <c r="W23" s="54" t="str">
        <f>IF(ISNA(VLOOKUP($B23,'Race 10'!$A$5:$I$35,8,FALSE)),"DNC",VLOOKUP($B23,'Race 10'!$A$5:$I$35,8,FALSE))</f>
        <v>DNC</v>
      </c>
      <c r="X23" s="53">
        <f>IF(AND(W23&lt;50,W23&gt;0),400/(W23+3),IF(W23="DNF",400/(W$68+4),0))</f>
        <v>0</v>
      </c>
      <c r="Y23" s="55">
        <f t="shared" ref="Y23" si="15">+X23+V23+T23+R23+P23+N23+L23+J23+H23+F23</f>
        <v>440.3174603174603</v>
      </c>
      <c r="Z23" s="56">
        <f t="shared" si="0"/>
        <v>368.09523809523807</v>
      </c>
      <c r="AA23" s="57">
        <f>RANK(Z23,$Z$4:$Z$66,0)</f>
        <v>3</v>
      </c>
      <c r="AB23" s="37">
        <f t="shared" si="13"/>
        <v>72.222222222222229</v>
      </c>
      <c r="AC23" s="37">
        <f t="shared" si="1"/>
        <v>22.222222222222221</v>
      </c>
      <c r="AD23" s="37">
        <f t="shared" si="2"/>
        <v>50</v>
      </c>
      <c r="AE23" s="37">
        <f t="shared" si="3"/>
        <v>80</v>
      </c>
      <c r="AF23" s="37">
        <f t="shared" si="4"/>
        <v>50</v>
      </c>
      <c r="AG23" s="37">
        <f t="shared" si="5"/>
        <v>57.142857142857146</v>
      </c>
      <c r="AH23" s="37">
        <f t="shared" si="6"/>
        <v>66.666666666666671</v>
      </c>
      <c r="AI23" s="37">
        <f t="shared" si="7"/>
        <v>57.142857142857146</v>
      </c>
      <c r="AJ23" s="37">
        <f t="shared" si="8"/>
        <v>57.142857142857146</v>
      </c>
      <c r="AK23" s="37">
        <f t="shared" si="9"/>
        <v>0</v>
      </c>
      <c r="AL23" s="37">
        <f t="shared" si="10"/>
        <v>0</v>
      </c>
    </row>
    <row r="24" spans="1:38" customFormat="1" ht="12.75" hidden="1" customHeight="1" x14ac:dyDescent="0.2">
      <c r="A24">
        <f t="shared" si="11"/>
        <v>0</v>
      </c>
      <c r="B24" s="51">
        <v>108</v>
      </c>
      <c r="C24" s="68" t="str">
        <f>VLOOKUP($B24,[1]Sheet1!$A$3:$D$84,2,FALSE)</f>
        <v>Alibi</v>
      </c>
      <c r="D24" s="68" t="str">
        <f>VLOOKUP($B24,[1]Sheet1!$A$3:$D$84,3,FALSE)</f>
        <v>G Davies</v>
      </c>
      <c r="E24" s="54" t="str">
        <f>IF(ISNA(VLOOKUP($B24,'Race 1'!$A$5:$I$31,8,FALSE)),"DNC",VLOOKUP(B24,'Race 1'!$A$5:$I$31,8,FALSE))</f>
        <v>DNC</v>
      </c>
      <c r="F24" s="53">
        <f>IF(AND(E24&lt;50,E24&gt;0),400/(E24+3),IF(E24="DNF",400/(E$68+4),0))</f>
        <v>0</v>
      </c>
      <c r="G24" s="54" t="str">
        <f>IF(ISNA(VLOOKUP($B24,'Race 2'!$A$5:$I$32,8,FALSE)),"DNC",VLOOKUP($B24,'Race 2'!$A$5:$I$32,8,FALSE))</f>
        <v>DNC</v>
      </c>
      <c r="H24" s="53">
        <f>IF(AND(G24&lt;50,G24&gt;0),400/(G24+3),IF(G24="DNF",400/(G$68+4),0))</f>
        <v>0</v>
      </c>
      <c r="I24" s="54" t="str">
        <f>IF(ISNA(VLOOKUP($B24,'Race 3'!$A$5:$I$35,8,FALSE)),"DNC",VLOOKUP($B24,'Race 3'!$A$5:$I$35,8,FALSE))</f>
        <v>DNC</v>
      </c>
      <c r="J24" s="53">
        <f>IF(AND(I24&lt;50,I24&gt;0),400/(I24+3),IF(I24="DNF",400/(I$68+4),0))</f>
        <v>0</v>
      </c>
      <c r="K24" s="54" t="str">
        <f>IF(ISNA(VLOOKUP($B24,'Race 4'!$A$5:$I$23,8,FALSE)),"DNC",VLOOKUP($B24,'Race 4'!$A$5:$I$23,8,FALSE))</f>
        <v>DNC</v>
      </c>
      <c r="L24" s="53">
        <f>IF(AND(K24&lt;50,K24&gt;0),400/(K24+3),IF(K24="DNF",400/(K$68+4),0))</f>
        <v>0</v>
      </c>
      <c r="M24" s="54" t="str">
        <f>IF(ISNA(VLOOKUP($B24,'Race 5'!$A$5:$I$33,8,FALSE)),"DNC",VLOOKUP($B24,'Race 5'!$A$5:$I$33,8,FALSE))</f>
        <v>DNC</v>
      </c>
      <c r="N24" s="53">
        <f>IF(AND(M24&lt;50,M24&gt;0),400/(M24+3),IF(M24="DNF",400/(M$68+4),0))</f>
        <v>0</v>
      </c>
      <c r="O24" s="54" t="str">
        <f>IF(ISNA(VLOOKUP($B24,'Race 6'!$A$5:$I$25,8,FALSE)),"DNC",VLOOKUP($B24,'Race 6'!$A$5:$I$25,8,FALSE))</f>
        <v>DNC</v>
      </c>
      <c r="P24" s="53">
        <f>IF(AND(O24&lt;50,O24&gt;0),400/(O24+3),IF(O24="DNF",400/(O$68+4),0))</f>
        <v>0</v>
      </c>
      <c r="Q24" s="54" t="str">
        <f>IF(ISNA(VLOOKUP($B24,'Race 7'!$A$5:$I$29,8,FALSE)),"DNC",VLOOKUP($B24,'Race 7'!$A$5:$I$29,8,FALSE))</f>
        <v>DNC</v>
      </c>
      <c r="R24" s="53">
        <f>IF(AND(Q24&lt;50,Q24&gt;0),400/(Q24+3),IF(Q24="DNF",400/(Q$68+4),0))</f>
        <v>0</v>
      </c>
      <c r="S24" s="54" t="str">
        <f>IF(ISNA(VLOOKUP($B24,'Race 8'!$A$5:$I$24,8,FALSE)),"DNC",VLOOKUP($B24,'Race 8'!$A$5:$I$24,8,FALSE))</f>
        <v>DNC</v>
      </c>
      <c r="T24" s="53">
        <f>IF(AND(S24&lt;50,S24&gt;0),400/(S24+3),IF(S24="DNF",400/(S$68+4),0))</f>
        <v>0</v>
      </c>
      <c r="U24" s="54" t="str">
        <f>IF(ISNA(VLOOKUP($B24,'Race 9'!$A$5:$I$35,8,FALSE)),"DNC",VLOOKUP($B24,'Race 9'!$A$5:$I$35,8,FALSE))</f>
        <v>DNC</v>
      </c>
      <c r="V24" s="53">
        <f>IF(AND(U24&lt;50,U24&gt;0),400/(U24+3),IF(U24="DNF",400/(U$68+4),0))</f>
        <v>0</v>
      </c>
      <c r="W24" s="54" t="str">
        <f>IF(ISNA(VLOOKUP($B24,'Race 10'!$A$5:$I$35,8,FALSE)),"DNC",VLOOKUP($B24,'Race 10'!$A$5:$I$35,8,FALSE))</f>
        <v>DNC</v>
      </c>
      <c r="X24" s="53">
        <f>IF(AND(W24&lt;50,W24&gt;0),400/(W24+3),IF(W24="DNF",400/(W$68+4),0))</f>
        <v>0</v>
      </c>
      <c r="Y24" s="55">
        <f t="shared" si="12"/>
        <v>0</v>
      </c>
      <c r="Z24" s="56">
        <f t="shared" si="0"/>
        <v>0</v>
      </c>
      <c r="AA24" s="57">
        <f>RANK(Z24,$Z$4:$Z$66,0)</f>
        <v>24</v>
      </c>
      <c r="AB24" s="37">
        <f t="shared" si="13"/>
        <v>0</v>
      </c>
      <c r="AC24" s="37">
        <f t="shared" si="1"/>
        <v>0</v>
      </c>
      <c r="AD24" s="37">
        <f t="shared" si="2"/>
        <v>0</v>
      </c>
      <c r="AE24" s="37">
        <f t="shared" si="3"/>
        <v>0</v>
      </c>
      <c r="AF24" s="37">
        <f t="shared" si="4"/>
        <v>0</v>
      </c>
      <c r="AG24" s="37">
        <f t="shared" si="5"/>
        <v>0</v>
      </c>
      <c r="AH24" s="37">
        <f t="shared" si="6"/>
        <v>0</v>
      </c>
      <c r="AI24" s="37">
        <f t="shared" si="7"/>
        <v>0</v>
      </c>
      <c r="AJ24" s="37">
        <f t="shared" si="8"/>
        <v>0</v>
      </c>
      <c r="AK24" s="37">
        <f t="shared" si="9"/>
        <v>0</v>
      </c>
      <c r="AL24" s="37">
        <f t="shared" si="10"/>
        <v>0</v>
      </c>
    </row>
    <row r="25" spans="1:38" hidden="1" x14ac:dyDescent="0.2">
      <c r="A25">
        <f t="shared" si="11"/>
        <v>0</v>
      </c>
      <c r="B25" s="51">
        <v>114</v>
      </c>
      <c r="C25" s="68" t="str">
        <f>VLOOKUP($B25,[1]Sheet1!$A$3:$D$84,2,FALSE)</f>
        <v>Zeferio</v>
      </c>
      <c r="D25" s="68" t="str">
        <f>VLOOKUP($B25,[1]Sheet1!$A$3:$D$84,3,FALSE)</f>
        <v>W Thomas</v>
      </c>
      <c r="E25" s="54" t="str">
        <f>IF(ISNA(VLOOKUP($B25,'Race 1'!$A$5:$I$31,8,FALSE)),"DNC",VLOOKUP(B25,'Race 1'!$A$5:$I$31,8,FALSE))</f>
        <v>DNC</v>
      </c>
      <c r="F25" s="53">
        <f>IF(AND(E25&lt;50,E25&gt;0),400/(E25+3),IF(E25="DNF",400/(E$68+4),0))</f>
        <v>0</v>
      </c>
      <c r="G25" s="54" t="str">
        <f>IF(ISNA(VLOOKUP($B25,'Race 2'!$A$5:$I$32,8,FALSE)),"DNC",VLOOKUP($B25,'Race 2'!$A$5:$I$32,8,FALSE))</f>
        <v>DNC</v>
      </c>
      <c r="H25" s="53">
        <f>IF(AND(G25&lt;50,G25&gt;0),400/(G25+3),IF(G25="DNF",400/(G$68+4),0))</f>
        <v>0</v>
      </c>
      <c r="I25" s="54" t="str">
        <f>IF(ISNA(VLOOKUP($B25,'Race 3'!$A$5:$I$35,8,FALSE)),"DNC",VLOOKUP($B25,'Race 3'!$A$5:$I$35,8,FALSE))</f>
        <v>DNC</v>
      </c>
      <c r="J25" s="53">
        <f>IF(AND(I25&lt;50,I25&gt;0),400/(I25+3),IF(I25="DNF",400/(I$68+4),0))</f>
        <v>0</v>
      </c>
      <c r="K25" s="54" t="str">
        <f>IF(ISNA(VLOOKUP($B25,'Race 4'!$A$5:$I$23,8,FALSE)),"DNC",VLOOKUP($B25,'Race 4'!$A$5:$I$23,8,FALSE))</f>
        <v>DNC</v>
      </c>
      <c r="L25" s="53">
        <f>IF(AND(K25&lt;50,K25&gt;0),400/(K25+3),IF(K25="DNF",400/(K$68+4),0))</f>
        <v>0</v>
      </c>
      <c r="M25" s="54" t="str">
        <f>IF(ISNA(VLOOKUP($B25,'Race 5'!$A$5:$I$33,8,FALSE)),"DNC",VLOOKUP($B25,'Race 5'!$A$5:$I$33,8,FALSE))</f>
        <v>DNC</v>
      </c>
      <c r="N25" s="53">
        <f>IF(AND(M25&lt;50,M25&gt;0),400/(M25+3),IF(M25="DNF",400/(M$68+4),0))</f>
        <v>0</v>
      </c>
      <c r="O25" s="54" t="str">
        <f>IF(ISNA(VLOOKUP($B25,'Race 6'!$A$5:$I$25,8,FALSE)),"DNC",VLOOKUP($B25,'Race 6'!$A$5:$I$25,8,FALSE))</f>
        <v>DNC</v>
      </c>
      <c r="P25" s="53">
        <f>IF(AND(O25&lt;50,O25&gt;0),400/(O25+3),IF(O25="DNF",400/(O$68+4),0))</f>
        <v>0</v>
      </c>
      <c r="Q25" s="54" t="str">
        <f>IF(ISNA(VLOOKUP($B25,'Race 7'!$A$5:$I$29,8,FALSE)),"DNC",VLOOKUP($B25,'Race 7'!$A$5:$I$29,8,FALSE))</f>
        <v>DNC</v>
      </c>
      <c r="R25" s="53">
        <f>IF(AND(Q25&lt;50,Q25&gt;0),400/(Q25+3),IF(Q25="DNF",400/(Q$68+4),0))</f>
        <v>0</v>
      </c>
      <c r="S25" s="54" t="str">
        <f>IF(ISNA(VLOOKUP($B25,'Race 8'!$A$5:$I$24,8,FALSE)),"DNC",VLOOKUP($B25,'Race 8'!$A$5:$I$24,8,FALSE))</f>
        <v>DNC</v>
      </c>
      <c r="T25" s="53">
        <f>IF(AND(S25&lt;50,S25&gt;0),400/(S25+3),IF(S25="DNF",400/(S$68+4),0))</f>
        <v>0</v>
      </c>
      <c r="U25" s="54" t="str">
        <f>IF(ISNA(VLOOKUP($B25,'Race 9'!$A$5:$I$35,8,FALSE)),"DNC",VLOOKUP($B25,'Race 9'!$A$5:$I$35,8,FALSE))</f>
        <v>DNC</v>
      </c>
      <c r="V25" s="53">
        <f>IF(AND(U25&lt;50,U25&gt;0),400/(U25+3),IF(U25="DNF",400/(U$68+4),0))</f>
        <v>0</v>
      </c>
      <c r="W25" s="54" t="str">
        <f>IF(ISNA(VLOOKUP($B25,'Race 10'!$A$5:$I$35,8,FALSE)),"DNC",VLOOKUP($B25,'Race 10'!$A$5:$I$35,8,FALSE))</f>
        <v>DNC</v>
      </c>
      <c r="X25" s="53">
        <f>IF(AND(W25&lt;50,W25&gt;0),400/(W25+3),IF(W25="DNF",400/(W$68+4),0))</f>
        <v>0</v>
      </c>
      <c r="Y25" s="55">
        <f t="shared" si="12"/>
        <v>0</v>
      </c>
      <c r="Z25" s="56">
        <f t="shared" si="0"/>
        <v>0</v>
      </c>
      <c r="AA25" s="57">
        <f>RANK(Z25,$Z$4:$Z$66,0)</f>
        <v>24</v>
      </c>
      <c r="AB25" s="37">
        <f t="shared" si="13"/>
        <v>0</v>
      </c>
      <c r="AC25" s="37">
        <f t="shared" si="1"/>
        <v>0</v>
      </c>
      <c r="AD25" s="37">
        <f t="shared" si="2"/>
        <v>0</v>
      </c>
      <c r="AE25" s="37">
        <f t="shared" si="3"/>
        <v>0</v>
      </c>
      <c r="AF25" s="37">
        <f t="shared" si="4"/>
        <v>0</v>
      </c>
      <c r="AG25" s="37">
        <f t="shared" si="5"/>
        <v>0</v>
      </c>
      <c r="AH25" s="37">
        <f t="shared" si="6"/>
        <v>0</v>
      </c>
      <c r="AI25" s="37">
        <f t="shared" si="7"/>
        <v>0</v>
      </c>
      <c r="AJ25" s="37">
        <f t="shared" si="8"/>
        <v>0</v>
      </c>
      <c r="AK25" s="37">
        <f t="shared" si="9"/>
        <v>0</v>
      </c>
      <c r="AL25" s="37">
        <f t="shared" si="10"/>
        <v>0</v>
      </c>
    </row>
    <row r="26" spans="1:38" customFormat="1" hidden="1" x14ac:dyDescent="0.2">
      <c r="A26">
        <f t="shared" si="11"/>
        <v>0</v>
      </c>
      <c r="B26" s="51">
        <v>129</v>
      </c>
      <c r="C26" s="68" t="str">
        <f>VLOOKUP($B26,[1]Sheet1!$A$3:$D$82,2,FALSE)</f>
        <v>Accolade</v>
      </c>
      <c r="D26" s="68" t="str">
        <f>VLOOKUP($B26,[1]Sheet1!$A$3:$D$82,3,FALSE)</f>
        <v>G Mantell</v>
      </c>
      <c r="E26" s="54" t="str">
        <f>IF(ISNA(VLOOKUP($B26,'Race 1'!$A$5:$I$31,8,FALSE)),"DNC",VLOOKUP(B26,'Race 1'!$A$5:$I$31,8,FALSE))</f>
        <v>DNC</v>
      </c>
      <c r="F26" s="53">
        <f>IF(AND(E26&lt;50,E26&gt;0),400/(E26+3),IF(E26="DNF",400/(E$68+4),0))</f>
        <v>0</v>
      </c>
      <c r="G26" s="54" t="str">
        <f>IF(ISNA(VLOOKUP($B26,'Race 2'!$A$5:$I$32,8,FALSE)),"DNC",VLOOKUP($B26,'Race 2'!$A$5:$I$32,8,FALSE))</f>
        <v>DNC</v>
      </c>
      <c r="H26" s="53">
        <f>IF(AND(G26&lt;50,G26&gt;0),400/(G26+3),IF(G26="DNF",400/(G$68+4),0))</f>
        <v>0</v>
      </c>
      <c r="I26" s="54" t="str">
        <f>IF(ISNA(VLOOKUP($B26,'Race 3'!$A$5:$I$35,8,FALSE)),"DNC",VLOOKUP($B26,'Race 3'!$A$5:$I$35,8,FALSE))</f>
        <v>DNC</v>
      </c>
      <c r="J26" s="53">
        <f>IF(AND(I26&lt;50,I26&gt;0),400/(I26+3),IF(I26="DNF",400/(I$68+4),0))</f>
        <v>0</v>
      </c>
      <c r="K26" s="54" t="str">
        <f>IF(ISNA(VLOOKUP($B26,'Race 4'!$A$5:$I$23,8,FALSE)),"DNC",VLOOKUP($B26,'Race 4'!$A$5:$I$23,8,FALSE))</f>
        <v>DNC</v>
      </c>
      <c r="L26" s="53">
        <f>IF(AND(K26&lt;50,K26&gt;0),400/(K26+3),IF(K26="DNF",400/(K$68+4),0))</f>
        <v>0</v>
      </c>
      <c r="M26" s="54" t="str">
        <f>IF(ISNA(VLOOKUP($B26,'Race 5'!$A$5:$I$33,8,FALSE)),"DNC",VLOOKUP($B26,'Race 5'!$A$5:$I$33,8,FALSE))</f>
        <v>DNC</v>
      </c>
      <c r="N26" s="53">
        <f>IF(AND(M26&lt;50,M26&gt;0),400/(M26+3),IF(M26="DNF",400/(M$68+4),0))</f>
        <v>0</v>
      </c>
      <c r="O26" s="54" t="str">
        <f>IF(ISNA(VLOOKUP($B26,'Race 6'!$A$5:$I$25,8,FALSE)),"DNC",VLOOKUP($B26,'Race 6'!$A$5:$I$25,8,FALSE))</f>
        <v>DNC</v>
      </c>
      <c r="P26" s="53">
        <f>IF(AND(O26&lt;50,O26&gt;0),400/(O26+3),IF(O26="DNF",400/(O$68+4),0))</f>
        <v>0</v>
      </c>
      <c r="Q26" s="54" t="str">
        <f>IF(ISNA(VLOOKUP($B26,'Race 7'!$A$5:$I$29,8,FALSE)),"DNC",VLOOKUP($B26,'Race 7'!$A$5:$I$29,8,FALSE))</f>
        <v>DNC</v>
      </c>
      <c r="R26" s="53">
        <f>IF(AND(Q26&lt;50,Q26&gt;0),400/(Q26+3),IF(Q26="DNF",400/(Q$68+4),0))</f>
        <v>0</v>
      </c>
      <c r="S26" s="54" t="str">
        <f>IF(ISNA(VLOOKUP($B26,'Race 8'!$A$5:$I$24,8,FALSE)),"DNC",VLOOKUP($B26,'Race 8'!$A$5:$I$24,8,FALSE))</f>
        <v>DNC</v>
      </c>
      <c r="T26" s="53">
        <f>IF(AND(S26&lt;50,S26&gt;0),400/(S26+3),IF(S26="DNF",400/(S$68+4),0))</f>
        <v>0</v>
      </c>
      <c r="U26" s="54" t="str">
        <f>IF(ISNA(VLOOKUP($B26,'Race 9'!$A$5:$I$35,8,FALSE)),"DNC",VLOOKUP($B26,'Race 9'!$A$5:$I$35,8,FALSE))</f>
        <v>DNC</v>
      </c>
      <c r="V26" s="53">
        <f>IF(AND(U26&lt;50,U26&gt;0),400/(U26+3),IF(U26="DNF",400/(U$68+4),0))</f>
        <v>0</v>
      </c>
      <c r="W26" s="54" t="str">
        <f>IF(ISNA(VLOOKUP($B26,'Race 10'!$A$5:$I$35,8,FALSE)),"DNC",VLOOKUP($B26,'Race 10'!$A$5:$I$35,8,FALSE))</f>
        <v>DNC</v>
      </c>
      <c r="X26" s="53">
        <f>IF(AND(W26&lt;50,W26&gt;0),400/(W26+3),IF(W26="DNF",400/(W$68+4),0))</f>
        <v>0</v>
      </c>
      <c r="Y26" s="55">
        <f t="shared" si="12"/>
        <v>0</v>
      </c>
      <c r="Z26" s="56">
        <f t="shared" si="0"/>
        <v>0</v>
      </c>
      <c r="AA26" s="57">
        <f>RANK(Z26,$Z$4:$Z$66,0)</f>
        <v>24</v>
      </c>
      <c r="AB26" s="37">
        <f t="shared" si="13"/>
        <v>0</v>
      </c>
      <c r="AC26" s="37">
        <f t="shared" si="1"/>
        <v>0</v>
      </c>
      <c r="AD26" s="37">
        <f t="shared" si="2"/>
        <v>0</v>
      </c>
      <c r="AE26" s="37">
        <f t="shared" si="3"/>
        <v>0</v>
      </c>
      <c r="AF26" s="37">
        <f t="shared" si="4"/>
        <v>0</v>
      </c>
      <c r="AG26" s="37">
        <f t="shared" si="5"/>
        <v>0</v>
      </c>
      <c r="AH26" s="37">
        <f t="shared" si="6"/>
        <v>0</v>
      </c>
      <c r="AI26" s="37">
        <f t="shared" si="7"/>
        <v>0</v>
      </c>
      <c r="AJ26" s="37">
        <f t="shared" si="8"/>
        <v>0</v>
      </c>
      <c r="AK26" s="37">
        <f t="shared" si="9"/>
        <v>0</v>
      </c>
      <c r="AL26" s="37">
        <f t="shared" si="10"/>
        <v>0</v>
      </c>
    </row>
    <row r="27" spans="1:38" customFormat="1" ht="12.75" customHeight="1" x14ac:dyDescent="0.2">
      <c r="A27">
        <f t="shared" si="11"/>
        <v>1</v>
      </c>
      <c r="B27" s="51">
        <v>141</v>
      </c>
      <c r="C27" s="68" t="str">
        <f>VLOOKUP($B27,[1]Sheet1!$A$3:$D$84,2,FALSE)</f>
        <v>Ripple</v>
      </c>
      <c r="D27" s="68" t="str">
        <f>VLOOKUP($B27,[1]Sheet1!$A$3:$D$84,3,FALSE)</f>
        <v>D McKellar</v>
      </c>
      <c r="E27" s="54" t="str">
        <f>IF(ISNA(VLOOKUP($B27,'Race 1'!$A$5:$I$31,8,FALSE)),"DNC",VLOOKUP(B27,'Race 1'!$A$5:$I$31,8,FALSE))</f>
        <v>DNC</v>
      </c>
      <c r="F27" s="53">
        <f>IF(AND(E27&lt;50,E27&gt;0),400/(E27+3),IF(E27="DNF",400/(E$68+4),0))</f>
        <v>0</v>
      </c>
      <c r="G27" s="54" t="str">
        <f>IF(ISNA(VLOOKUP($B27,'Race 2'!$A$5:$I$32,8,FALSE)),"DNC",VLOOKUP($B27,'Race 2'!$A$5:$I$32,8,FALSE))</f>
        <v>DNC</v>
      </c>
      <c r="H27" s="53">
        <f>IF(AND(G27&lt;50,G27&gt;0),400/(G27+3),IF(G27="DNF",400/(G$68+4),0))</f>
        <v>0</v>
      </c>
      <c r="I27" s="54">
        <f>IF(ISNA(VLOOKUP($B27,'Race 3'!$A$5:$I$35,8,FALSE)),"DNC",VLOOKUP($B27,'Race 3'!$A$5:$I$35,8,FALSE))</f>
        <v>1</v>
      </c>
      <c r="J27" s="53">
        <f>IF(AND(I27&lt;50,I27&gt;0),400/(I27+3),IF(I27="DNF",400/(I$68+4),0))</f>
        <v>100</v>
      </c>
      <c r="K27" s="54">
        <f>IF(ISNA(VLOOKUP($B27,'Race 4'!$A$5:$I$23,8,FALSE)),"DNC",VLOOKUP($B27,'Race 4'!$A$5:$I$23,8,FALSE))</f>
        <v>2</v>
      </c>
      <c r="L27" s="53">
        <f>IF(AND(K27&lt;50,K27&gt;0),400/(K27+3),IF(K27="DNF",400/(K$68+4),0))</f>
        <v>80</v>
      </c>
      <c r="M27" s="54">
        <f>IF(ISNA(VLOOKUP($B27,'Race 5'!$A$5:$I$33,8,FALSE)),"DNC",VLOOKUP($B27,'Race 5'!$A$5:$I$33,8,FALSE))</f>
        <v>2</v>
      </c>
      <c r="N27" s="53">
        <f>IF(AND(M27&lt;50,M27&gt;0),400/(M27+3),IF(M27="DNF",400/(M$68+4),0))</f>
        <v>80</v>
      </c>
      <c r="O27" s="54">
        <f>IF(ISNA(VLOOKUP($B27,'Race 6'!$A$5:$I$25,8,FALSE)),"DNC",VLOOKUP($B27,'Race 6'!$A$5:$I$25,8,FALSE))</f>
        <v>1</v>
      </c>
      <c r="P27" s="53">
        <f>IF(AND(O27&lt;50,O27&gt;0),400/(O27+3),IF(O27="DNF",400/(O$68+4),0))</f>
        <v>100</v>
      </c>
      <c r="Q27" s="54" t="str">
        <f>IF(ISNA(VLOOKUP($B27,'Race 7'!$A$5:$I$29,8,FALSE)),"DNC",VLOOKUP($B27,'Race 7'!$A$5:$I$29,8,FALSE))</f>
        <v>DNC</v>
      </c>
      <c r="R27" s="53">
        <f>IF(AND(Q27&lt;50,Q27&gt;0),400/(Q27+3),IF(Q27="DNF",400/(Q$68+4),0))</f>
        <v>0</v>
      </c>
      <c r="S27" s="54" t="str">
        <f>IF(ISNA(VLOOKUP($B27,'Race 8'!$A$5:$I$24,8,FALSE)),"DNC",VLOOKUP($B27,'Race 8'!$A$5:$I$24,8,FALSE))</f>
        <v>DNC</v>
      </c>
      <c r="T27" s="53">
        <f>IF(AND(S27&lt;50,S27&gt;0),400/(S27+3),IF(S27="DNF",400/(S$68+4),0))</f>
        <v>0</v>
      </c>
      <c r="U27" s="54" t="str">
        <f>IF(ISNA(VLOOKUP($B27,'Race 9'!$A$5:$I$35,8,FALSE)),"DNC",VLOOKUP($B27,'Race 9'!$A$5:$I$35,8,FALSE))</f>
        <v>DNC</v>
      </c>
      <c r="V27" s="53">
        <f>IF(AND(U27&lt;50,U27&gt;0),400/(U27+3),IF(U27="DNF",400/(U$68+4),0))</f>
        <v>0</v>
      </c>
      <c r="W27" s="54" t="str">
        <f>IF(ISNA(VLOOKUP($B27,'Race 10'!$A$5:$I$35,8,FALSE)),"DNC",VLOOKUP($B27,'Race 10'!$A$5:$I$35,8,FALSE))</f>
        <v>DNC</v>
      </c>
      <c r="X27" s="53">
        <f>IF(AND(W27&lt;50,W27&gt;0),400/(W27+3),IF(W27="DNF",400/(W$68+4),0))</f>
        <v>0</v>
      </c>
      <c r="Y27" s="55">
        <f t="shared" si="12"/>
        <v>360</v>
      </c>
      <c r="Z27" s="56">
        <f t="shared" si="0"/>
        <v>360</v>
      </c>
      <c r="AA27" s="57">
        <f>RANK(Z27,$Z$4:$Z$66,0)</f>
        <v>4</v>
      </c>
      <c r="AB27" s="37">
        <f t="shared" si="13"/>
        <v>0</v>
      </c>
      <c r="AC27" s="37">
        <f t="shared" si="1"/>
        <v>0</v>
      </c>
      <c r="AD27" s="37">
        <f t="shared" si="2"/>
        <v>0</v>
      </c>
      <c r="AE27" s="37">
        <f t="shared" si="3"/>
        <v>100</v>
      </c>
      <c r="AF27" s="37">
        <f t="shared" si="4"/>
        <v>80</v>
      </c>
      <c r="AG27" s="37">
        <f t="shared" si="5"/>
        <v>80</v>
      </c>
      <c r="AH27" s="37">
        <f t="shared" si="6"/>
        <v>100</v>
      </c>
      <c r="AI27" s="37">
        <f t="shared" si="7"/>
        <v>0</v>
      </c>
      <c r="AJ27" s="37">
        <f t="shared" si="8"/>
        <v>0</v>
      </c>
      <c r="AK27" s="37">
        <f t="shared" si="9"/>
        <v>0</v>
      </c>
      <c r="AL27" s="37">
        <f t="shared" si="10"/>
        <v>0</v>
      </c>
    </row>
    <row r="28" spans="1:38" customFormat="1" ht="12.75" hidden="1" customHeight="1" x14ac:dyDescent="0.2">
      <c r="A28">
        <f t="shared" si="11"/>
        <v>0</v>
      </c>
      <c r="B28" s="51">
        <v>145</v>
      </c>
      <c r="C28" s="68" t="str">
        <f>VLOOKUP($B28,[1]Sheet1!$A$3:$D$82,2,FALSE)</f>
        <v xml:space="preserve">Zephlin </v>
      </c>
      <c r="D28" s="68" t="str">
        <f>VLOOKUP($B28,[1]Sheet1!$A$3:$D$82,3,FALSE)</f>
        <v>D Pender</v>
      </c>
      <c r="E28" s="54" t="str">
        <f>IF(ISNA(VLOOKUP($B28,'Race 1'!$A$5:$I$31,8,FALSE)),"DNC",VLOOKUP(B28,'Race 1'!$A$5:$I$31,8,FALSE))</f>
        <v>DNC</v>
      </c>
      <c r="F28" s="53">
        <f>IF(AND(E28&lt;50,E28&gt;0),400/(E28+3),IF(E28="DNF",400/(E$68+4),0))</f>
        <v>0</v>
      </c>
      <c r="G28" s="54" t="str">
        <f>IF(ISNA(VLOOKUP($B28,'Race 2'!$A$5:$I$32,8,FALSE)),"DNC",VLOOKUP($B28,'Race 2'!$A$5:$I$32,8,FALSE))</f>
        <v>DNC</v>
      </c>
      <c r="H28" s="53">
        <f>IF(AND(G28&lt;50,G28&gt;0),400/(G28+3),IF(G28="DNF",400/(G$68+4),0))</f>
        <v>0</v>
      </c>
      <c r="I28" s="54" t="str">
        <f>IF(ISNA(VLOOKUP($B28,'Race 3'!$A$5:$I$35,8,FALSE)),"DNC",VLOOKUP($B28,'Race 3'!$A$5:$I$35,8,FALSE))</f>
        <v>DNC</v>
      </c>
      <c r="J28" s="53">
        <f>IF(AND(I28&lt;50,I28&gt;0),400/(I28+3),IF(I28="DNF",400/(I$68+4),0))</f>
        <v>0</v>
      </c>
      <c r="K28" s="54" t="str">
        <f>IF(ISNA(VLOOKUP($B28,'Race 4'!$A$5:$I$23,8,FALSE)),"DNC",VLOOKUP($B28,'Race 4'!$A$5:$I$23,8,FALSE))</f>
        <v>DNC</v>
      </c>
      <c r="L28" s="53">
        <f>IF(AND(K28&lt;50,K28&gt;0),400/(K28+3),IF(K28="DNF",400/(K$68+4),0))</f>
        <v>0</v>
      </c>
      <c r="M28" s="54" t="str">
        <f>IF(ISNA(VLOOKUP($B28,'Race 5'!$A$5:$I$33,8,FALSE)),"DNC",VLOOKUP($B28,'Race 5'!$A$5:$I$33,8,FALSE))</f>
        <v>DNC</v>
      </c>
      <c r="N28" s="53">
        <f>IF(AND(M28&lt;50,M28&gt;0),400/(M28+3),IF(M28="DNF",400/(M$68+4),0))</f>
        <v>0</v>
      </c>
      <c r="O28" s="54" t="str">
        <f>IF(ISNA(VLOOKUP($B28,'Race 6'!$A$5:$I$25,8,FALSE)),"DNC",VLOOKUP($B28,'Race 6'!$A$5:$I$25,8,FALSE))</f>
        <v>DNC</v>
      </c>
      <c r="P28" s="53">
        <f>IF(AND(O28&lt;50,O28&gt;0),400/(O28+3),IF(O28="DNF",400/(O$68+4),0))</f>
        <v>0</v>
      </c>
      <c r="Q28" s="54" t="str">
        <f>IF(ISNA(VLOOKUP($B28,'Race 7'!$A$5:$I$29,8,FALSE)),"DNC",VLOOKUP($B28,'Race 7'!$A$5:$I$29,8,FALSE))</f>
        <v>DNC</v>
      </c>
      <c r="R28" s="53">
        <f>IF(AND(Q28&lt;50,Q28&gt;0),400/(Q28+3),IF(Q28="DNF",400/(Q$68+4),0))</f>
        <v>0</v>
      </c>
      <c r="S28" s="54" t="str">
        <f>IF(ISNA(VLOOKUP($B28,'Race 8'!$A$5:$I$24,8,FALSE)),"DNC",VLOOKUP($B28,'Race 8'!$A$5:$I$24,8,FALSE))</f>
        <v>DNC</v>
      </c>
      <c r="T28" s="53">
        <f>IF(AND(S28&lt;50,S28&gt;0),400/(S28+3),IF(S28="DNF",400/(S$68+4),0))</f>
        <v>0</v>
      </c>
      <c r="U28" s="54" t="str">
        <f>IF(ISNA(VLOOKUP($B28,'Race 9'!$A$5:$I$35,8,FALSE)),"DNC",VLOOKUP($B28,'Race 9'!$A$5:$I$35,8,FALSE))</f>
        <v>DNC</v>
      </c>
      <c r="V28" s="53">
        <f>IF(AND(U28&lt;50,U28&gt;0),400/(U28+3),IF(U28="DNF",400/(U$68+4),0))</f>
        <v>0</v>
      </c>
      <c r="W28" s="54" t="str">
        <f>IF(ISNA(VLOOKUP($B28,'Race 10'!$A$5:$I$35,8,FALSE)),"DNC",VLOOKUP($B28,'Race 10'!$A$5:$I$35,8,FALSE))</f>
        <v>DNC</v>
      </c>
      <c r="X28" s="53">
        <f>IF(AND(W28&lt;50,W28&gt;0),400/(W28+3),IF(W28="DNF",400/(W$68+4),0))</f>
        <v>0</v>
      </c>
      <c r="Y28" s="55">
        <f t="shared" si="12"/>
        <v>0</v>
      </c>
      <c r="Z28" s="56">
        <f t="shared" si="0"/>
        <v>0</v>
      </c>
      <c r="AA28" s="57">
        <f>RANK(Z28,$Z$4:$Z$66,0)</f>
        <v>24</v>
      </c>
      <c r="AB28" s="37">
        <f t="shared" si="13"/>
        <v>0</v>
      </c>
      <c r="AC28" s="37">
        <f t="shared" si="1"/>
        <v>0</v>
      </c>
      <c r="AD28" s="37">
        <f t="shared" si="2"/>
        <v>0</v>
      </c>
      <c r="AE28" s="37">
        <f t="shared" si="3"/>
        <v>0</v>
      </c>
      <c r="AF28" s="37">
        <f t="shared" si="4"/>
        <v>0</v>
      </c>
      <c r="AG28" s="37">
        <f t="shared" si="5"/>
        <v>0</v>
      </c>
      <c r="AH28" s="37">
        <f t="shared" si="6"/>
        <v>0</v>
      </c>
      <c r="AI28" s="37">
        <f t="shared" si="7"/>
        <v>0</v>
      </c>
      <c r="AJ28" s="37">
        <f t="shared" si="8"/>
        <v>0</v>
      </c>
      <c r="AK28" s="37">
        <f t="shared" si="9"/>
        <v>0</v>
      </c>
      <c r="AL28" s="37">
        <f t="shared" si="10"/>
        <v>0</v>
      </c>
    </row>
    <row r="29" spans="1:38" customFormat="1" ht="12.75" customHeight="1" x14ac:dyDescent="0.2">
      <c r="A29">
        <f t="shared" si="11"/>
        <v>1</v>
      </c>
      <c r="B29" s="51">
        <v>147</v>
      </c>
      <c r="C29" s="68" t="str">
        <f>VLOOKUP($B29,[1]Sheet1!$A$3:$D$82,2,FALSE)</f>
        <v>Zero</v>
      </c>
      <c r="D29" s="68" t="str">
        <f>VLOOKUP($B29,[1]Sheet1!$A$3:$D$82,3,FALSE)</f>
        <v>A Aitken</v>
      </c>
      <c r="E29" s="54">
        <f>IF(ISNA(VLOOKUP($B29,'Race 1'!$A$5:$I$31,8,FALSE)),"DNC",VLOOKUP(B29,'Race 1'!$A$5:$I$31,8,FALSE))</f>
        <v>13</v>
      </c>
      <c r="F29" s="53">
        <f>IF(AND(E29&lt;50,E29&gt;0),400/(E29+3),IF(E29="DNF",400/(E$68+4),0))</f>
        <v>25</v>
      </c>
      <c r="G29" s="54">
        <f>IF(ISNA(VLOOKUP($B29,'Race 2'!$A$5:$I$32,8,FALSE)),"DNC",VLOOKUP($B29,'Race 2'!$A$5:$I$32,8,FALSE))</f>
        <v>2</v>
      </c>
      <c r="H29" s="53">
        <f>IF(AND(G29&lt;50,G29&gt;0),400/(G29+3),IF(G29="DNF",400/(G$68+4),0))</f>
        <v>80</v>
      </c>
      <c r="I29" s="54" t="str">
        <f>IF(ISNA(VLOOKUP($B29,'Race 3'!$A$5:$I$35,8,FALSE)),"DNC",VLOOKUP($B29,'Race 3'!$A$5:$I$35,8,FALSE))</f>
        <v>DNC</v>
      </c>
      <c r="J29" s="53">
        <f>IF(AND(I29&lt;50,I29&gt;0),400/(I29+3),IF(I29="DNF",400/(I$68+4),0))</f>
        <v>0</v>
      </c>
      <c r="K29" s="54" t="str">
        <f>IF(ISNA(VLOOKUP($B29,'Race 4'!$A$5:$I$23,8,FALSE)),"DNC",VLOOKUP($B29,'Race 4'!$A$5:$I$23,8,FALSE))</f>
        <v>DNC</v>
      </c>
      <c r="L29" s="53">
        <f>IF(AND(K29&lt;50,K29&gt;0),400/(K29+3),IF(K29="DNF",400/(K$68+4),0))</f>
        <v>0</v>
      </c>
      <c r="M29" s="54" t="str">
        <f>IF(ISNA(VLOOKUP($B29,'Race 5'!$A$5:$I$33,8,FALSE)),"DNC",VLOOKUP($B29,'Race 5'!$A$5:$I$33,8,FALSE))</f>
        <v>DNC</v>
      </c>
      <c r="N29" s="53">
        <f>IF(AND(M29&lt;50,M29&gt;0),400/(M29+3),IF(M29="DNF",400/(M$68+4),0))</f>
        <v>0</v>
      </c>
      <c r="O29" s="54" t="str">
        <f>IF(ISNA(VLOOKUP($B29,'Race 6'!$A$5:$I$25,8,FALSE)),"DNC",VLOOKUP($B29,'Race 6'!$A$5:$I$25,8,FALSE))</f>
        <v>DNC</v>
      </c>
      <c r="P29" s="53">
        <f>IF(AND(O29&lt;50,O29&gt;0),400/(O29+3),IF(O29="DNF",400/(O$68+4),0))</f>
        <v>0</v>
      </c>
      <c r="Q29" s="54" t="str">
        <f>IF(ISNA(VLOOKUP($B29,'Race 7'!$A$5:$I$29,8,FALSE)),"DNC",VLOOKUP($B29,'Race 7'!$A$5:$I$29,8,FALSE))</f>
        <v>DNC</v>
      </c>
      <c r="R29" s="53">
        <f>IF(AND(Q29&lt;50,Q29&gt;0),400/(Q29+3),IF(Q29="DNF",400/(Q$68+4),0))</f>
        <v>0</v>
      </c>
      <c r="S29" s="54" t="str">
        <f>IF(ISNA(VLOOKUP($B29,'Race 8'!$A$5:$I$24,8,FALSE)),"DNC",VLOOKUP($B29,'Race 8'!$A$5:$I$24,8,FALSE))</f>
        <v>DNC</v>
      </c>
      <c r="T29" s="53">
        <f>IF(AND(S29&lt;50,S29&gt;0),400/(S29+3),IF(S29="DNF",400/(S$68+4),0))</f>
        <v>0</v>
      </c>
      <c r="U29" s="54" t="str">
        <f>IF(ISNA(VLOOKUP($B29,'Race 9'!$A$5:$I$35,8,FALSE)),"DNC",VLOOKUP($B29,'Race 9'!$A$5:$I$35,8,FALSE))</f>
        <v>DNC</v>
      </c>
      <c r="V29" s="53">
        <f>IF(AND(U29&lt;50,U29&gt;0),400/(U29+3),IF(U29="DNF",400/(U$68+4),0))</f>
        <v>0</v>
      </c>
      <c r="W29" s="54" t="str">
        <f>IF(ISNA(VLOOKUP($B29,'Race 10'!$A$5:$I$35,8,FALSE)),"DNC",VLOOKUP($B29,'Race 10'!$A$5:$I$35,8,FALSE))</f>
        <v>DNC</v>
      </c>
      <c r="X29" s="53">
        <f>IF(AND(W29&lt;50,W29&gt;0),400/(W29+3),IF(W29="DNF",400/(W$68+4),0))</f>
        <v>0</v>
      </c>
      <c r="Y29" s="55">
        <f t="shared" si="12"/>
        <v>105</v>
      </c>
      <c r="Z29" s="56">
        <f t="shared" si="0"/>
        <v>105</v>
      </c>
      <c r="AA29" s="57">
        <f>RANK(Z29,$Z$4:$Z$66,0)</f>
        <v>17</v>
      </c>
      <c r="AB29" s="37">
        <f t="shared" si="13"/>
        <v>0</v>
      </c>
      <c r="AC29" s="37">
        <f t="shared" si="1"/>
        <v>25</v>
      </c>
      <c r="AD29" s="37">
        <f t="shared" si="2"/>
        <v>80</v>
      </c>
      <c r="AE29" s="37">
        <f t="shared" si="3"/>
        <v>0</v>
      </c>
      <c r="AF29" s="37">
        <f t="shared" si="4"/>
        <v>0</v>
      </c>
      <c r="AG29" s="37">
        <f t="shared" si="5"/>
        <v>0</v>
      </c>
      <c r="AH29" s="37">
        <f t="shared" si="6"/>
        <v>0</v>
      </c>
      <c r="AI29" s="37">
        <f t="shared" si="7"/>
        <v>0</v>
      </c>
      <c r="AJ29" s="37">
        <f t="shared" si="8"/>
        <v>0</v>
      </c>
      <c r="AK29" s="37">
        <f t="shared" si="9"/>
        <v>0</v>
      </c>
      <c r="AL29" s="37">
        <f t="shared" si="10"/>
        <v>0</v>
      </c>
    </row>
    <row r="30" spans="1:38" customFormat="1" ht="12.75" hidden="1" customHeight="1" x14ac:dyDescent="0.2">
      <c r="A30">
        <f t="shared" si="11"/>
        <v>0</v>
      </c>
      <c r="B30" s="51">
        <v>151</v>
      </c>
      <c r="C30" s="68" t="str">
        <f>VLOOKUP($B30,[1]Sheet1!$A$3:$D$82,2,FALSE)</f>
        <v>Westerly</v>
      </c>
      <c r="D30" s="68" t="str">
        <f>VLOOKUP($B30,[1]Sheet1!$A$3:$D$82,3,FALSE)</f>
        <v>H Thomas</v>
      </c>
      <c r="E30" s="54" t="str">
        <f>IF(ISNA(VLOOKUP($B30,'Race 1'!$A$5:$I$31,8,FALSE)),"DNC",VLOOKUP(B30,'Race 1'!$A$5:$I$31,8,FALSE))</f>
        <v>DNC</v>
      </c>
      <c r="F30" s="53">
        <f>IF(AND(E30&lt;50,E30&gt;0),400/(E30+3),IF(E30="DNF",400/(E$68+4),0))</f>
        <v>0</v>
      </c>
      <c r="G30" s="54" t="str">
        <f>IF(ISNA(VLOOKUP($B30,'Race 2'!$A$5:$I$32,8,FALSE)),"DNC",VLOOKUP($B30,'Race 2'!$A$5:$I$32,8,FALSE))</f>
        <v>DNC</v>
      </c>
      <c r="H30" s="53">
        <f>IF(AND(G30&lt;50,G30&gt;0),400/(G30+3),IF(G30="DNF",400/(G$68+4),0))</f>
        <v>0</v>
      </c>
      <c r="I30" s="54" t="str">
        <f>IF(ISNA(VLOOKUP($B30,'Race 3'!$A$5:$I$35,8,FALSE)),"DNC",VLOOKUP($B30,'Race 3'!$A$5:$I$35,8,FALSE))</f>
        <v>DNC</v>
      </c>
      <c r="J30" s="53">
        <f>IF(AND(I30&lt;50,I30&gt;0),400/(I30+3),IF(I30="DNF",400/(I$68+4),0))</f>
        <v>0</v>
      </c>
      <c r="K30" s="54" t="str">
        <f>IF(ISNA(VLOOKUP($B30,'Race 4'!$A$5:$I$23,8,FALSE)),"DNC",VLOOKUP($B30,'Race 4'!$A$5:$I$23,8,FALSE))</f>
        <v>DNC</v>
      </c>
      <c r="L30" s="53">
        <f>IF(AND(K30&lt;50,K30&gt;0),400/(K30+3),IF(K30="DNF",400/(K$68+4),0))</f>
        <v>0</v>
      </c>
      <c r="M30" s="54" t="str">
        <f>IF(ISNA(VLOOKUP($B30,'Race 5'!$A$5:$I$33,8,FALSE)),"DNC",VLOOKUP($B30,'Race 5'!$A$5:$I$33,8,FALSE))</f>
        <v>DNC</v>
      </c>
      <c r="N30" s="53">
        <f>IF(AND(M30&lt;50,M30&gt;0),400/(M30+3),IF(M30="DNF",400/(M$68+4),0))</f>
        <v>0</v>
      </c>
      <c r="O30" s="54" t="str">
        <f>IF(ISNA(VLOOKUP($B30,'Race 6'!$A$5:$I$25,8,FALSE)),"DNC",VLOOKUP($B30,'Race 6'!$A$5:$I$25,8,FALSE))</f>
        <v>DNC</v>
      </c>
      <c r="P30" s="53">
        <f>IF(AND(O30&lt;50,O30&gt;0),400/(O30+3),IF(O30="DNF",400/(O$68+4),0))</f>
        <v>0</v>
      </c>
      <c r="Q30" s="54" t="str">
        <f>IF(ISNA(VLOOKUP($B30,'Race 7'!$A$5:$I$29,8,FALSE)),"DNC",VLOOKUP($B30,'Race 7'!$A$5:$I$29,8,FALSE))</f>
        <v>DNC</v>
      </c>
      <c r="R30" s="53">
        <f>IF(AND(Q30&lt;50,Q30&gt;0),400/(Q30+3),IF(Q30="DNF",400/(Q$68+4),0))</f>
        <v>0</v>
      </c>
      <c r="S30" s="54" t="str">
        <f>IF(ISNA(VLOOKUP($B30,'Race 8'!$A$5:$I$24,8,FALSE)),"DNC",VLOOKUP($B30,'Race 8'!$A$5:$I$24,8,FALSE))</f>
        <v>DNC</v>
      </c>
      <c r="T30" s="53">
        <f>IF(AND(S30&lt;50,S30&gt;0),400/(S30+3),IF(S30="DNF",400/(S$68+4),0))</f>
        <v>0</v>
      </c>
      <c r="U30" s="54" t="str">
        <f>IF(ISNA(VLOOKUP($B30,'Race 9'!$A$5:$I$35,8,FALSE)),"DNC",VLOOKUP($B30,'Race 9'!$A$5:$I$35,8,FALSE))</f>
        <v>DNC</v>
      </c>
      <c r="V30" s="53">
        <f>IF(AND(U30&lt;50,U30&gt;0),400/(U30+3),IF(U30="DNF",400/(U$68+4),0))</f>
        <v>0</v>
      </c>
      <c r="W30" s="54" t="str">
        <f>IF(ISNA(VLOOKUP($B30,'Race 10'!$A$5:$I$35,8,FALSE)),"DNC",VLOOKUP($B30,'Race 10'!$A$5:$I$35,8,FALSE))</f>
        <v>DNC</v>
      </c>
      <c r="X30" s="53">
        <f>IF(AND(W30&lt;50,W30&gt;0),400/(W30+3),IF(W30="DNF",400/(W$68+4),0))</f>
        <v>0</v>
      </c>
      <c r="Y30" s="55">
        <f t="shared" si="12"/>
        <v>0</v>
      </c>
      <c r="Z30" s="56">
        <f t="shared" si="0"/>
        <v>0</v>
      </c>
      <c r="AA30" s="57">
        <f>RANK(Z30,$Z$4:$Z$66,0)</f>
        <v>24</v>
      </c>
      <c r="AB30" s="37">
        <f t="shared" si="13"/>
        <v>0</v>
      </c>
      <c r="AC30" s="37">
        <f t="shared" si="1"/>
        <v>0</v>
      </c>
      <c r="AD30" s="37">
        <f t="shared" si="2"/>
        <v>0</v>
      </c>
      <c r="AE30" s="37">
        <f t="shared" si="3"/>
        <v>0</v>
      </c>
      <c r="AF30" s="37">
        <f t="shared" si="4"/>
        <v>0</v>
      </c>
      <c r="AG30" s="37">
        <f t="shared" si="5"/>
        <v>0</v>
      </c>
      <c r="AH30" s="37">
        <f t="shared" si="6"/>
        <v>0</v>
      </c>
      <c r="AI30" s="37">
        <f t="shared" si="7"/>
        <v>0</v>
      </c>
      <c r="AJ30" s="37">
        <f t="shared" si="8"/>
        <v>0</v>
      </c>
      <c r="AK30" s="37">
        <f t="shared" si="9"/>
        <v>0</v>
      </c>
      <c r="AL30" s="37">
        <f t="shared" si="10"/>
        <v>0</v>
      </c>
    </row>
    <row r="31" spans="1:38" customFormat="1" ht="12.75" hidden="1" customHeight="1" x14ac:dyDescent="0.2">
      <c r="A31">
        <f t="shared" si="11"/>
        <v>0</v>
      </c>
      <c r="B31" s="51">
        <v>155</v>
      </c>
      <c r="C31" s="68" t="str">
        <f>VLOOKUP($B31,[1]Sheet1!$A$3:$D$84,2,FALSE)</f>
        <v>Spooky</v>
      </c>
      <c r="D31" s="68" t="str">
        <f>VLOOKUP($B31,[1]Sheet1!$A$3:$D$84,3,FALSE)</f>
        <v>P Croft</v>
      </c>
      <c r="E31" s="54" t="str">
        <f>IF(ISNA(VLOOKUP($B31,'Race 1'!$A$5:$I$31,8,FALSE)),"DNC",VLOOKUP(B31,'Race 1'!$A$5:$I$31,8,FALSE))</f>
        <v>DNC</v>
      </c>
      <c r="F31" s="53">
        <f>IF(AND(E31&lt;50,E31&gt;0),400/(E31+3),IF(E31="DNF",400/(E$68+4),0))</f>
        <v>0</v>
      </c>
      <c r="G31" s="54" t="str">
        <f>IF(ISNA(VLOOKUP($B31,'Race 2'!$A$5:$I$32,8,FALSE)),"DNC",VLOOKUP($B31,'Race 2'!$A$5:$I$32,8,FALSE))</f>
        <v>DNC</v>
      </c>
      <c r="H31" s="53">
        <f>IF(AND(G31&lt;50,G31&gt;0),400/(G31+3),IF(G31="DNF",400/(G$68+4),0))</f>
        <v>0</v>
      </c>
      <c r="I31" s="54" t="str">
        <f>IF(ISNA(VLOOKUP($B31,'Race 3'!$A$5:$I$35,8,FALSE)),"DNC",VLOOKUP($B31,'Race 3'!$A$5:$I$35,8,FALSE))</f>
        <v>DNC</v>
      </c>
      <c r="J31" s="53">
        <f>IF(AND(I31&lt;50,I31&gt;0),400/(I31+3),IF(I31="DNF",400/(I$68+4),0))</f>
        <v>0</v>
      </c>
      <c r="K31" s="54" t="str">
        <f>IF(ISNA(VLOOKUP($B31,'Race 4'!$A$5:$I$23,8,FALSE)),"DNC",VLOOKUP($B31,'Race 4'!$A$5:$I$23,8,FALSE))</f>
        <v>DNC</v>
      </c>
      <c r="L31" s="53">
        <f>IF(AND(K31&lt;50,K31&gt;0),400/(K31+3),IF(K31="DNF",400/(K$68+4),0))</f>
        <v>0</v>
      </c>
      <c r="M31" s="54" t="str">
        <f>IF(ISNA(VLOOKUP($B31,'Race 5'!$A$5:$I$33,8,FALSE)),"DNC",VLOOKUP($B31,'Race 5'!$A$5:$I$33,8,FALSE))</f>
        <v>DNC</v>
      </c>
      <c r="N31" s="53">
        <f>IF(AND(M31&lt;50,M31&gt;0),400/(M31+3),IF(M31="DNF",400/(M$68+4),0))</f>
        <v>0</v>
      </c>
      <c r="O31" s="54" t="str">
        <f>IF(ISNA(VLOOKUP($B31,'Race 6'!$A$5:$I$25,8,FALSE)),"DNC",VLOOKUP($B31,'Race 6'!$A$5:$I$25,8,FALSE))</f>
        <v>DNC</v>
      </c>
      <c r="P31" s="53">
        <f>IF(AND(O31&lt;50,O31&gt;0),400/(O31+3),IF(O31="DNF",400/(O$68+4),0))</f>
        <v>0</v>
      </c>
      <c r="Q31" s="54" t="str">
        <f>IF(ISNA(VLOOKUP($B31,'Race 7'!$A$5:$I$29,8,FALSE)),"DNC",VLOOKUP($B31,'Race 7'!$A$5:$I$29,8,FALSE))</f>
        <v>DNC</v>
      </c>
      <c r="R31" s="53">
        <f>IF(AND(Q31&lt;50,Q31&gt;0),400/(Q31+3),IF(Q31="DNF",400/(Q$68+4),0))</f>
        <v>0</v>
      </c>
      <c r="S31" s="54" t="str">
        <f>IF(ISNA(VLOOKUP($B31,'Race 8'!$A$5:$I$24,8,FALSE)),"DNC",VLOOKUP($B31,'Race 8'!$A$5:$I$24,8,FALSE))</f>
        <v>DNC</v>
      </c>
      <c r="T31" s="53">
        <f>IF(AND(S31&lt;50,S31&gt;0),400/(S31+3),IF(S31="DNF",400/(S$68+4),0))</f>
        <v>0</v>
      </c>
      <c r="U31" s="54" t="str">
        <f>IF(ISNA(VLOOKUP($B31,'Race 9'!$A$5:$I$35,8,FALSE)),"DNC",VLOOKUP($B31,'Race 9'!$A$5:$I$35,8,FALSE))</f>
        <v>DNC</v>
      </c>
      <c r="V31" s="53">
        <f>IF(AND(U31&lt;50,U31&gt;0),400/(U31+3),IF(U31="DNF",400/(U$68+4),0))</f>
        <v>0</v>
      </c>
      <c r="W31" s="54" t="str">
        <f>IF(ISNA(VLOOKUP($B31,'Race 10'!$A$5:$I$35,8,FALSE)),"DNC",VLOOKUP($B31,'Race 10'!$A$5:$I$35,8,FALSE))</f>
        <v>DNC</v>
      </c>
      <c r="X31" s="53">
        <f>IF(AND(W31&lt;50,W31&gt;0),400/(W31+3),IF(W31="DNF",400/(W$68+4),0))</f>
        <v>0</v>
      </c>
      <c r="Y31" s="55">
        <f t="shared" si="12"/>
        <v>0</v>
      </c>
      <c r="Z31" s="56">
        <f t="shared" si="0"/>
        <v>0</v>
      </c>
      <c r="AA31" s="57">
        <f>RANK(Z31,$Z$4:$Z$66,0)</f>
        <v>24</v>
      </c>
      <c r="AB31" s="37">
        <f t="shared" si="13"/>
        <v>0</v>
      </c>
      <c r="AC31" s="37">
        <f t="shared" si="1"/>
        <v>0</v>
      </c>
      <c r="AD31" s="37">
        <f t="shared" si="2"/>
        <v>0</v>
      </c>
      <c r="AE31" s="37">
        <f t="shared" si="3"/>
        <v>0</v>
      </c>
      <c r="AF31" s="37">
        <f t="shared" si="4"/>
        <v>0</v>
      </c>
      <c r="AG31" s="37">
        <f t="shared" si="5"/>
        <v>0</v>
      </c>
      <c r="AH31" s="37">
        <f t="shared" si="6"/>
        <v>0</v>
      </c>
      <c r="AI31" s="37">
        <f t="shared" si="7"/>
        <v>0</v>
      </c>
      <c r="AJ31" s="37">
        <f t="shared" si="8"/>
        <v>0</v>
      </c>
      <c r="AK31" s="37">
        <f t="shared" si="9"/>
        <v>0</v>
      </c>
      <c r="AL31" s="37">
        <f t="shared" si="10"/>
        <v>0</v>
      </c>
    </row>
    <row r="32" spans="1:38" customFormat="1" hidden="1" x14ac:dyDescent="0.2">
      <c r="A32">
        <f t="shared" ref="A32" si="16">IF(SUM(E32:X32)=0,0,1)</f>
        <v>0</v>
      </c>
      <c r="B32" s="51">
        <v>170</v>
      </c>
      <c r="C32" s="68" t="str">
        <f>VLOOKUP($B32,[1]Sheet1!$A$3:$D$82,2,FALSE)</f>
        <v>Coriana II</v>
      </c>
      <c r="D32" s="68" t="str">
        <f>VLOOKUP($B32,[1]Sheet1!$A$3:$D$82,3,FALSE)</f>
        <v>R Proko</v>
      </c>
      <c r="E32" s="54" t="str">
        <f>IF(ISNA(VLOOKUP($B32,'Race 1'!$A$5:$I$31,8,FALSE)),"DNC",VLOOKUP(B32,'Race 1'!$A$5:$I$31,8,FALSE))</f>
        <v>DNC</v>
      </c>
      <c r="F32" s="53">
        <f>IF(AND(E32&lt;50,E32&gt;0),400/(E32+3),IF(E32="DNF",400/(E$68+4),0))</f>
        <v>0</v>
      </c>
      <c r="G32" s="54" t="str">
        <f>IF(ISNA(VLOOKUP($B32,'Race 2'!$A$5:$I$32,8,FALSE)),"DNC",VLOOKUP($B32,'Race 2'!$A$5:$I$32,8,FALSE))</f>
        <v>DNC</v>
      </c>
      <c r="H32" s="53">
        <f>IF(AND(G32&lt;50,G32&gt;0),400/(G32+3),IF(G32="DNF",400/(G$68+4),0))</f>
        <v>0</v>
      </c>
      <c r="I32" s="54" t="str">
        <f>IF(ISNA(VLOOKUP($B32,'Race 3'!$A$5:$I$35,8,FALSE)),"DNC",VLOOKUP($B32,'Race 3'!$A$5:$I$35,8,FALSE))</f>
        <v>DNC</v>
      </c>
      <c r="J32" s="53">
        <f>IF(AND(I32&lt;50,I32&gt;0),400/(I32+3),IF(I32="DNF",400/(I$68+4),0))</f>
        <v>0</v>
      </c>
      <c r="K32" s="54" t="str">
        <f>IF(ISNA(VLOOKUP($B32,'Race 4'!$A$5:$I$23,8,FALSE)),"DNC",VLOOKUP($B32,'Race 4'!$A$5:$I$23,8,FALSE))</f>
        <v>DNC</v>
      </c>
      <c r="L32" s="53">
        <f>IF(AND(K32&lt;50,K32&gt;0),400/(K32+3),IF(K32="DNF",400/(K$68+4),0))</f>
        <v>0</v>
      </c>
      <c r="M32" s="54" t="str">
        <f>IF(ISNA(VLOOKUP($B32,'Race 5'!$A$5:$I$33,8,FALSE)),"DNC",VLOOKUP($B32,'Race 5'!$A$5:$I$33,8,FALSE))</f>
        <v>DNC</v>
      </c>
      <c r="N32" s="53">
        <f>IF(AND(M32&lt;50,M32&gt;0),400/(M32+3),IF(M32="DNF",400/(M$68+4),0))</f>
        <v>0</v>
      </c>
      <c r="O32" s="54" t="str">
        <f>IF(ISNA(VLOOKUP($B32,'Race 6'!$A$5:$I$25,8,FALSE)),"DNC",VLOOKUP($B32,'Race 6'!$A$5:$I$25,8,FALSE))</f>
        <v>DNC</v>
      </c>
      <c r="P32" s="53">
        <f>IF(AND(O32&lt;50,O32&gt;0),400/(O32+3),IF(O32="DNF",400/(O$68+4),0))</f>
        <v>0</v>
      </c>
      <c r="Q32" s="54" t="str">
        <f>IF(ISNA(VLOOKUP($B32,'Race 7'!$A$5:$I$29,8,FALSE)),"DNC",VLOOKUP($B32,'Race 7'!$A$5:$I$29,8,FALSE))</f>
        <v>DNC</v>
      </c>
      <c r="R32" s="53">
        <f>IF(AND(Q32&lt;50,Q32&gt;0),400/(Q32+3),IF(Q32="DNF",400/(Q$68+4),0))</f>
        <v>0</v>
      </c>
      <c r="S32" s="54" t="str">
        <f>IF(ISNA(VLOOKUP($B32,'Race 8'!$A$5:$I$24,8,FALSE)),"DNC",VLOOKUP($B32,'Race 8'!$A$5:$I$24,8,FALSE))</f>
        <v>DNC</v>
      </c>
      <c r="T32" s="53">
        <f>IF(AND(S32&lt;50,S32&gt;0),400/(S32+3),IF(S32="DNF",400/(S$68+4),0))</f>
        <v>0</v>
      </c>
      <c r="U32" s="54" t="str">
        <f>IF(ISNA(VLOOKUP($B32,'Race 9'!$A$5:$I$35,8,FALSE)),"DNC",VLOOKUP($B32,'Race 9'!$A$5:$I$35,8,FALSE))</f>
        <v>DNC</v>
      </c>
      <c r="V32" s="53">
        <f>IF(AND(U32&lt;50,U32&gt;0),400/(U32+3),IF(U32="DNF",400/(U$68+4),0))</f>
        <v>0</v>
      </c>
      <c r="W32" s="54" t="str">
        <f>IF(ISNA(VLOOKUP($B32,'Race 10'!$A$5:$I$35,8,FALSE)),"DNC",VLOOKUP($B32,'Race 10'!$A$5:$I$35,8,FALSE))</f>
        <v>DNC</v>
      </c>
      <c r="X32" s="53">
        <f>IF(AND(W32&lt;50,W32&gt;0),400/(W32+3),IF(W32="DNF",400/(W$68+4),0))</f>
        <v>0</v>
      </c>
      <c r="Y32" s="55">
        <f t="shared" ref="Y32" si="17">+X32+V32+T32+R32+P32+N32+L32+J32+H32+F32</f>
        <v>0</v>
      </c>
      <c r="Z32" s="56">
        <f t="shared" ref="Z32" si="18">+Y32-AB32</f>
        <v>0</v>
      </c>
      <c r="AA32" s="57">
        <f>RANK(Z32,$Z$4:$Z$66,0)</f>
        <v>24</v>
      </c>
      <c r="AB32" s="37">
        <f t="shared" si="13"/>
        <v>0</v>
      </c>
      <c r="AC32" s="37">
        <f t="shared" si="1"/>
        <v>0</v>
      </c>
      <c r="AD32" s="37">
        <f t="shared" si="2"/>
        <v>0</v>
      </c>
      <c r="AE32" s="37">
        <f t="shared" si="3"/>
        <v>0</v>
      </c>
      <c r="AF32" s="37">
        <f t="shared" si="4"/>
        <v>0</v>
      </c>
      <c r="AG32" s="37">
        <f t="shared" si="5"/>
        <v>0</v>
      </c>
      <c r="AH32" s="37">
        <f t="shared" si="6"/>
        <v>0</v>
      </c>
      <c r="AI32" s="37">
        <f t="shared" si="7"/>
        <v>0</v>
      </c>
      <c r="AJ32" s="37">
        <f t="shared" si="8"/>
        <v>0</v>
      </c>
      <c r="AK32" s="37">
        <f t="shared" si="9"/>
        <v>0</v>
      </c>
      <c r="AL32" s="37">
        <f t="shared" si="10"/>
        <v>0</v>
      </c>
    </row>
    <row r="33" spans="1:38" ht="12.75" hidden="1" customHeight="1" x14ac:dyDescent="0.2">
      <c r="A33">
        <f t="shared" si="11"/>
        <v>0</v>
      </c>
      <c r="B33" s="51">
        <v>177</v>
      </c>
      <c r="C33" s="68" t="str">
        <f>VLOOKUP($B33,[1]Sheet1!$A$3:$D$82,2,FALSE)</f>
        <v>Mirage</v>
      </c>
      <c r="D33" s="68" t="str">
        <f>VLOOKUP($B33,[1]Sheet1!$A$3:$D$82,3,FALSE)</f>
        <v>B Jesson</v>
      </c>
      <c r="E33" s="54" t="str">
        <f>IF(ISNA(VLOOKUP($B33,'Race 1'!$A$5:$I$31,8,FALSE)),"DNC",VLOOKUP(B33,'Race 1'!$A$5:$I$31,8,FALSE))</f>
        <v>DNC</v>
      </c>
      <c r="F33" s="53">
        <f>IF(AND(E33&lt;50,E33&gt;0),400/(E33+3),IF(E33="DNF",400/(E$68+4),0))</f>
        <v>0</v>
      </c>
      <c r="G33" s="54" t="str">
        <f>IF(ISNA(VLOOKUP($B33,'Race 2'!$A$5:$I$32,8,FALSE)),"DNC",VLOOKUP($B33,'Race 2'!$A$5:$I$32,8,FALSE))</f>
        <v>DNC</v>
      </c>
      <c r="H33" s="53">
        <f>IF(AND(G33&lt;50,G33&gt;0),400/(G33+3),IF(G33="DNF",400/(G$68+4),0))</f>
        <v>0</v>
      </c>
      <c r="I33" s="54" t="str">
        <f>IF(ISNA(VLOOKUP($B33,'Race 3'!$A$5:$I$35,8,FALSE)),"DNC",VLOOKUP($B33,'Race 3'!$A$5:$I$35,8,FALSE))</f>
        <v>DNC</v>
      </c>
      <c r="J33" s="53">
        <f>IF(AND(I33&lt;50,I33&gt;0),400/(I33+3),IF(I33="DNF",400/(I$68+4),0))</f>
        <v>0</v>
      </c>
      <c r="K33" s="54" t="str">
        <f>IF(ISNA(VLOOKUP($B33,'Race 4'!$A$5:$I$23,8,FALSE)),"DNC",VLOOKUP($B33,'Race 4'!$A$5:$I$23,8,FALSE))</f>
        <v>DNC</v>
      </c>
      <c r="L33" s="53">
        <f>IF(AND(K33&lt;50,K33&gt;0),400/(K33+3),IF(K33="DNF",400/(K$68+4),0))</f>
        <v>0</v>
      </c>
      <c r="M33" s="54" t="str">
        <f>IF(ISNA(VLOOKUP($B33,'Race 5'!$A$5:$I$33,8,FALSE)),"DNC",VLOOKUP($B33,'Race 5'!$A$5:$I$33,8,FALSE))</f>
        <v>DNC</v>
      </c>
      <c r="N33" s="53">
        <f>IF(AND(M33&lt;50,M33&gt;0),400/(M33+3),IF(M33="DNF",400/(M$68+4),0))</f>
        <v>0</v>
      </c>
      <c r="O33" s="54" t="str">
        <f>IF(ISNA(VLOOKUP($B33,'Race 6'!$A$5:$I$25,8,FALSE)),"DNC",VLOOKUP($B33,'Race 6'!$A$5:$I$25,8,FALSE))</f>
        <v>DNC</v>
      </c>
      <c r="P33" s="53">
        <f>IF(AND(O33&lt;50,O33&gt;0),400/(O33+3),IF(O33="DNF",400/(O$68+4),0))</f>
        <v>0</v>
      </c>
      <c r="Q33" s="54" t="str">
        <f>IF(ISNA(VLOOKUP($B33,'Race 7'!$A$5:$I$29,8,FALSE)),"DNC",VLOOKUP($B33,'Race 7'!$A$5:$I$29,8,FALSE))</f>
        <v>DNC</v>
      </c>
      <c r="R33" s="53">
        <f>IF(AND(Q33&lt;50,Q33&gt;0),400/(Q33+3),IF(Q33="DNF",400/(Q$68+4),0))</f>
        <v>0</v>
      </c>
      <c r="S33" s="54" t="str">
        <f>IF(ISNA(VLOOKUP($B33,'Race 8'!$A$5:$I$24,8,FALSE)),"DNC",VLOOKUP($B33,'Race 8'!$A$5:$I$24,8,FALSE))</f>
        <v>DNC</v>
      </c>
      <c r="T33" s="53">
        <f>IF(AND(S33&lt;50,S33&gt;0),400/(S33+3),IF(S33="DNF",400/(S$68+4),0))</f>
        <v>0</v>
      </c>
      <c r="U33" s="54" t="str">
        <f>IF(ISNA(VLOOKUP($B33,'Race 9'!$A$5:$I$35,8,FALSE)),"DNC",VLOOKUP($B33,'Race 9'!$A$5:$I$35,8,FALSE))</f>
        <v>DNC</v>
      </c>
      <c r="V33" s="53">
        <f>IF(AND(U33&lt;50,U33&gt;0),400/(U33+3),IF(U33="DNF",400/(U$68+4),0))</f>
        <v>0</v>
      </c>
      <c r="W33" s="54" t="str">
        <f>IF(ISNA(VLOOKUP($B33,'Race 10'!$A$5:$I$35,8,FALSE)),"DNC",VLOOKUP($B33,'Race 10'!$A$5:$I$35,8,FALSE))</f>
        <v>DNC</v>
      </c>
      <c r="X33" s="53">
        <f>IF(AND(W33&lt;50,W33&gt;0),400/(W33+3),IF(W33="DNF",400/(W$68+4),0))</f>
        <v>0</v>
      </c>
      <c r="Y33" s="55">
        <f t="shared" si="12"/>
        <v>0</v>
      </c>
      <c r="Z33" s="56">
        <f t="shared" si="0"/>
        <v>0</v>
      </c>
      <c r="AA33" s="57">
        <f>RANK(Z33,$Z$4:$Z$66,0)</f>
        <v>24</v>
      </c>
      <c r="AB33" s="37">
        <f t="shared" si="13"/>
        <v>0</v>
      </c>
      <c r="AC33" s="37">
        <f t="shared" si="1"/>
        <v>0</v>
      </c>
      <c r="AD33" s="37">
        <f t="shared" si="2"/>
        <v>0</v>
      </c>
      <c r="AE33" s="37">
        <f t="shared" si="3"/>
        <v>0</v>
      </c>
      <c r="AF33" s="37">
        <f t="shared" si="4"/>
        <v>0</v>
      </c>
      <c r="AG33" s="37">
        <f t="shared" si="5"/>
        <v>0</v>
      </c>
      <c r="AH33" s="37">
        <f t="shared" si="6"/>
        <v>0</v>
      </c>
      <c r="AI33" s="37">
        <f t="shared" si="7"/>
        <v>0</v>
      </c>
      <c r="AJ33" s="37">
        <f t="shared" si="8"/>
        <v>0</v>
      </c>
      <c r="AK33" s="37">
        <f t="shared" si="9"/>
        <v>0</v>
      </c>
      <c r="AL33" s="37">
        <f t="shared" si="10"/>
        <v>0</v>
      </c>
    </row>
    <row r="34" spans="1:38" customFormat="1" ht="12.75" hidden="1" customHeight="1" x14ac:dyDescent="0.2">
      <c r="A34">
        <f t="shared" si="11"/>
        <v>0</v>
      </c>
      <c r="B34" s="51">
        <v>178</v>
      </c>
      <c r="C34" s="68" t="str">
        <f>VLOOKUP($B34,[1]Sheet1!$A$3:$D$84,2,FALSE)</f>
        <v>Sirocco</v>
      </c>
      <c r="D34" s="68" t="str">
        <f>VLOOKUP($B34,[1]Sheet1!$A$3:$D$84,3,FALSE)</f>
        <v>B Elliot</v>
      </c>
      <c r="E34" s="54" t="str">
        <f>IF(ISNA(VLOOKUP($B34,'Race 1'!$A$5:$I$31,8,FALSE)),"DNC",VLOOKUP(B34,'Race 1'!$A$5:$I$31,8,FALSE))</f>
        <v>DNC</v>
      </c>
      <c r="F34" s="53">
        <f>IF(AND(E34&lt;50,E34&gt;0),400/(E34+3),IF(E34="DNF",400/(E$68+4),0))</f>
        <v>0</v>
      </c>
      <c r="G34" s="54" t="str">
        <f>IF(ISNA(VLOOKUP($B34,'Race 2'!$A$5:$I$32,8,FALSE)),"DNC",VLOOKUP($B34,'Race 2'!$A$5:$I$32,8,FALSE))</f>
        <v>DNC</v>
      </c>
      <c r="H34" s="53">
        <f>IF(AND(G34&lt;50,G34&gt;0),400/(G34+3),IF(G34="DNF",400/(G$68+4),0))</f>
        <v>0</v>
      </c>
      <c r="I34" s="54" t="str">
        <f>IF(ISNA(VLOOKUP($B34,'Race 3'!$A$5:$I$35,8,FALSE)),"DNC",VLOOKUP($B34,'Race 3'!$A$5:$I$35,8,FALSE))</f>
        <v>DNC</v>
      </c>
      <c r="J34" s="53">
        <f>IF(AND(I34&lt;50,I34&gt;0),400/(I34+3),IF(I34="DNF",400/(I$68+4),0))</f>
        <v>0</v>
      </c>
      <c r="K34" s="54" t="str">
        <f>IF(ISNA(VLOOKUP($B34,'Race 4'!$A$5:$I$23,8,FALSE)),"DNC",VLOOKUP($B34,'Race 4'!$A$5:$I$23,8,FALSE))</f>
        <v>DNC</v>
      </c>
      <c r="L34" s="53">
        <f>IF(AND(K34&lt;50,K34&gt;0),400/(K34+3),IF(K34="DNF",400/(K$68+4),0))</f>
        <v>0</v>
      </c>
      <c r="M34" s="54" t="str">
        <f>IF(ISNA(VLOOKUP($B34,'Race 5'!$A$5:$I$33,8,FALSE)),"DNC",VLOOKUP($B34,'Race 5'!$A$5:$I$33,8,FALSE))</f>
        <v>DNC</v>
      </c>
      <c r="N34" s="53">
        <f>IF(AND(M34&lt;50,M34&gt;0),400/(M34+3),IF(M34="DNF",400/(M$68+4),0))</f>
        <v>0</v>
      </c>
      <c r="O34" s="54" t="str">
        <f>IF(ISNA(VLOOKUP($B34,'Race 6'!$A$5:$I$25,8,FALSE)),"DNC",VLOOKUP($B34,'Race 6'!$A$5:$I$25,8,FALSE))</f>
        <v>DNC</v>
      </c>
      <c r="P34" s="53">
        <f>IF(AND(O34&lt;50,O34&gt;0),400/(O34+3),IF(O34="DNF",400/(O$68+4),0))</f>
        <v>0</v>
      </c>
      <c r="Q34" s="54" t="str">
        <f>IF(ISNA(VLOOKUP($B34,'Race 7'!$A$5:$I$29,8,FALSE)),"DNC",VLOOKUP($B34,'Race 7'!$A$5:$I$29,8,FALSE))</f>
        <v>DNC</v>
      </c>
      <c r="R34" s="53">
        <f>IF(AND(Q34&lt;50,Q34&gt;0),400/(Q34+3),IF(Q34="DNF",400/(Q$68+4),0))</f>
        <v>0</v>
      </c>
      <c r="S34" s="54" t="str">
        <f>IF(ISNA(VLOOKUP($B34,'Race 8'!$A$5:$I$24,8,FALSE)),"DNC",VLOOKUP($B34,'Race 8'!$A$5:$I$24,8,FALSE))</f>
        <v>DNC</v>
      </c>
      <c r="T34" s="53">
        <f>IF(AND(S34&lt;50,S34&gt;0),400/(S34+3),IF(S34="DNF",400/(S$68+4),0))</f>
        <v>0</v>
      </c>
      <c r="U34" s="54" t="str">
        <f>IF(ISNA(VLOOKUP($B34,'Race 9'!$A$5:$I$35,8,FALSE)),"DNC",VLOOKUP($B34,'Race 9'!$A$5:$I$35,8,FALSE))</f>
        <v>DNC</v>
      </c>
      <c r="V34" s="53">
        <f>IF(AND(U34&lt;50,U34&gt;0),400/(U34+3),IF(U34="DNF",400/(U$68+4),0))</f>
        <v>0</v>
      </c>
      <c r="W34" s="54" t="str">
        <f>IF(ISNA(VLOOKUP($B34,'Race 10'!$A$5:$I$35,8,FALSE)),"DNC",VLOOKUP($B34,'Race 10'!$A$5:$I$35,8,FALSE))</f>
        <v>DNC</v>
      </c>
      <c r="X34" s="53">
        <f>IF(AND(W34&lt;50,W34&gt;0),400/(W34+3),IF(W34="DNF",400/(W$68+4),0))</f>
        <v>0</v>
      </c>
      <c r="Y34" s="55">
        <f t="shared" si="12"/>
        <v>0</v>
      </c>
      <c r="Z34" s="56">
        <f t="shared" si="0"/>
        <v>0</v>
      </c>
      <c r="AA34" s="57">
        <f>RANK(Z34,$Z$4:$Z$66,0)</f>
        <v>24</v>
      </c>
      <c r="AB34" s="37">
        <f t="shared" si="13"/>
        <v>0</v>
      </c>
      <c r="AC34" s="37">
        <f t="shared" si="1"/>
        <v>0</v>
      </c>
      <c r="AD34" s="37">
        <f t="shared" si="2"/>
        <v>0</v>
      </c>
      <c r="AE34" s="37">
        <f t="shared" si="3"/>
        <v>0</v>
      </c>
      <c r="AF34" s="37">
        <f t="shared" si="4"/>
        <v>0</v>
      </c>
      <c r="AG34" s="37">
        <f t="shared" si="5"/>
        <v>0</v>
      </c>
      <c r="AH34" s="37">
        <f t="shared" si="6"/>
        <v>0</v>
      </c>
      <c r="AI34" s="37">
        <f t="shared" si="7"/>
        <v>0</v>
      </c>
      <c r="AJ34" s="37">
        <f t="shared" si="8"/>
        <v>0</v>
      </c>
      <c r="AK34" s="37">
        <f t="shared" si="9"/>
        <v>0</v>
      </c>
      <c r="AL34" s="37">
        <f t="shared" si="10"/>
        <v>0</v>
      </c>
    </row>
    <row r="35" spans="1:38" hidden="1" x14ac:dyDescent="0.2">
      <c r="A35">
        <f t="shared" si="11"/>
        <v>0</v>
      </c>
      <c r="B35" s="51">
        <v>179</v>
      </c>
      <c r="C35" s="68" t="str">
        <f>VLOOKUP($B35,[1]Sheet1!$A$3:$D$82,2,FALSE)</f>
        <v>Geisha</v>
      </c>
      <c r="D35" s="68" t="str">
        <f>VLOOKUP($B35,[1]Sheet1!$A$3:$D$82,3,FALSE)</f>
        <v>C Sellars</v>
      </c>
      <c r="E35" s="54" t="str">
        <f>IF(ISNA(VLOOKUP($B35,'Race 1'!$A$5:$I$31,8,FALSE)),"DNC",VLOOKUP(B35,'Race 1'!$A$5:$I$31,8,FALSE))</f>
        <v>DNC</v>
      </c>
      <c r="F35" s="53">
        <f>IF(AND(E35&lt;50,E35&gt;0),400/(E35+3),IF(E35="DNF",400/(E$68+4),0))</f>
        <v>0</v>
      </c>
      <c r="G35" s="54" t="str">
        <f>IF(ISNA(VLOOKUP($B35,'Race 2'!$A$5:$I$32,8,FALSE)),"DNC",VLOOKUP($B35,'Race 2'!$A$5:$I$32,8,FALSE))</f>
        <v>DNC</v>
      </c>
      <c r="H35" s="53">
        <f>IF(AND(G35&lt;50,G35&gt;0),400/(G35+3),IF(G35="DNF",400/(G$68+4),0))</f>
        <v>0</v>
      </c>
      <c r="I35" s="54" t="str">
        <f>IF(ISNA(VLOOKUP($B35,'Race 3'!$A$5:$I$35,8,FALSE)),"DNC",VLOOKUP($B35,'Race 3'!$A$5:$I$35,8,FALSE))</f>
        <v>DNC</v>
      </c>
      <c r="J35" s="53">
        <f>IF(AND(I35&lt;50,I35&gt;0),400/(I35+3),IF(I35="DNF",400/(I$68+4),0))</f>
        <v>0</v>
      </c>
      <c r="K35" s="54" t="str">
        <f>IF(ISNA(VLOOKUP($B35,'Race 4'!$A$5:$I$23,8,FALSE)),"DNC",VLOOKUP($B35,'Race 4'!$A$5:$I$23,8,FALSE))</f>
        <v>DNC</v>
      </c>
      <c r="L35" s="53">
        <f>IF(AND(K35&lt;50,K35&gt;0),400/(K35+3),IF(K35="DNF",400/(K$68+4),0))</f>
        <v>0</v>
      </c>
      <c r="M35" s="54" t="str">
        <f>IF(ISNA(VLOOKUP($B35,'Race 5'!$A$5:$I$33,8,FALSE)),"DNC",VLOOKUP($B35,'Race 5'!$A$5:$I$33,8,FALSE))</f>
        <v>DNC</v>
      </c>
      <c r="N35" s="53">
        <f>IF(AND(M35&lt;50,M35&gt;0),400/(M35+3),IF(M35="DNF",400/(M$68+4),0))</f>
        <v>0</v>
      </c>
      <c r="O35" s="54" t="str">
        <f>IF(ISNA(VLOOKUP($B35,'Race 6'!$A$5:$I$25,8,FALSE)),"DNC",VLOOKUP($B35,'Race 6'!$A$5:$I$25,8,FALSE))</f>
        <v>DNC</v>
      </c>
      <c r="P35" s="53">
        <f>IF(AND(O35&lt;50,O35&gt;0),400/(O35+3),IF(O35="DNF",400/(O$68+4),0))</f>
        <v>0</v>
      </c>
      <c r="Q35" s="54" t="str">
        <f>IF(ISNA(VLOOKUP($B35,'Race 7'!$A$5:$I$29,8,FALSE)),"DNC",VLOOKUP($B35,'Race 7'!$A$5:$I$29,8,FALSE))</f>
        <v>DNC</v>
      </c>
      <c r="R35" s="53">
        <f>IF(AND(Q35&lt;50,Q35&gt;0),400/(Q35+3),IF(Q35="DNF",400/(Q$68+4),0))</f>
        <v>0</v>
      </c>
      <c r="S35" s="54" t="str">
        <f>IF(ISNA(VLOOKUP($B35,'Race 8'!$A$5:$I$24,8,FALSE)),"DNC",VLOOKUP($B35,'Race 8'!$A$5:$I$24,8,FALSE))</f>
        <v>DNC</v>
      </c>
      <c r="T35" s="53">
        <f>IF(AND(S35&lt;50,S35&gt;0),400/(S35+3),IF(S35="DNF",400/(S$68+4),0))</f>
        <v>0</v>
      </c>
      <c r="U35" s="54" t="str">
        <f>IF(ISNA(VLOOKUP($B35,'Race 9'!$A$5:$I$35,8,FALSE)),"DNC",VLOOKUP($B35,'Race 9'!$A$5:$I$35,8,FALSE))</f>
        <v>DNC</v>
      </c>
      <c r="V35" s="53">
        <f>IF(AND(U35&lt;50,U35&gt;0),400/(U35+3),IF(U35="DNF",400/(U$68+4),0))</f>
        <v>0</v>
      </c>
      <c r="W35" s="54" t="str">
        <f>IF(ISNA(VLOOKUP($B35,'Race 10'!$A$5:$I$35,8,FALSE)),"DNC",VLOOKUP($B35,'Race 10'!$A$5:$I$35,8,FALSE))</f>
        <v>DNC</v>
      </c>
      <c r="X35" s="53">
        <f>IF(AND(W35&lt;50,W35&gt;0),400/(W35+3),IF(W35="DNF",400/(W$68+4),0))</f>
        <v>0</v>
      </c>
      <c r="Y35" s="55">
        <f t="shared" si="12"/>
        <v>0</v>
      </c>
      <c r="Z35" s="56">
        <f t="shared" si="0"/>
        <v>0</v>
      </c>
      <c r="AA35" s="57">
        <f>RANK(Z35,$Z$4:$Z$66,0)</f>
        <v>24</v>
      </c>
      <c r="AB35" s="37">
        <f t="shared" si="13"/>
        <v>0</v>
      </c>
      <c r="AC35" s="37">
        <f t="shared" si="1"/>
        <v>0</v>
      </c>
      <c r="AD35" s="37">
        <f t="shared" si="2"/>
        <v>0</v>
      </c>
      <c r="AE35" s="37">
        <f t="shared" si="3"/>
        <v>0</v>
      </c>
      <c r="AF35" s="37">
        <f t="shared" si="4"/>
        <v>0</v>
      </c>
      <c r="AG35" s="37">
        <f t="shared" si="5"/>
        <v>0</v>
      </c>
      <c r="AH35" s="37">
        <f t="shared" si="6"/>
        <v>0</v>
      </c>
      <c r="AI35" s="37">
        <f t="shared" si="7"/>
        <v>0</v>
      </c>
      <c r="AJ35" s="37">
        <f t="shared" si="8"/>
        <v>0</v>
      </c>
      <c r="AK35" s="37">
        <f t="shared" si="9"/>
        <v>0</v>
      </c>
      <c r="AL35" s="37">
        <f t="shared" si="10"/>
        <v>0</v>
      </c>
    </row>
    <row r="36" spans="1:38" customFormat="1" ht="12.75" hidden="1" customHeight="1" x14ac:dyDescent="0.2">
      <c r="A36">
        <f t="shared" si="11"/>
        <v>0</v>
      </c>
      <c r="B36" s="51">
        <v>180</v>
      </c>
      <c r="C36" s="68" t="str">
        <f>VLOOKUP($B36,[1]Sheet1!$A$3:$D$82,2,FALSE)</f>
        <v>Viking</v>
      </c>
      <c r="D36" s="68" t="str">
        <f>VLOOKUP($B36,[1]Sheet1!$A$3:$D$82,3,FALSE)</f>
        <v>K McDonald</v>
      </c>
      <c r="E36" s="54" t="str">
        <f>IF(ISNA(VLOOKUP($B36,'Race 1'!$A$5:$I$31,8,FALSE)),"DNC",VLOOKUP(B36,'Race 1'!$A$5:$I$31,8,FALSE))</f>
        <v>DNC</v>
      </c>
      <c r="F36" s="53">
        <f>IF(AND(E36&lt;50,E36&gt;0),400/(E36+3),IF(E36="DNF",400/(E$68+4),0))</f>
        <v>0</v>
      </c>
      <c r="G36" s="54" t="str">
        <f>IF(ISNA(VLOOKUP($B36,'Race 2'!$A$5:$I$32,8,FALSE)),"DNC",VLOOKUP($B36,'Race 2'!$A$5:$I$32,8,FALSE))</f>
        <v>DNC</v>
      </c>
      <c r="H36" s="53">
        <f>IF(AND(G36&lt;50,G36&gt;0),400/(G36+3),IF(G36="DNF",400/(G$68+4),0))</f>
        <v>0</v>
      </c>
      <c r="I36" s="54" t="str">
        <f>IF(ISNA(VLOOKUP($B36,'Race 3'!$A$5:$I$35,8,FALSE)),"DNC",VLOOKUP($B36,'Race 3'!$A$5:$I$35,8,FALSE))</f>
        <v>DNC</v>
      </c>
      <c r="J36" s="53">
        <f>IF(AND(I36&lt;50,I36&gt;0),400/(I36+3),IF(I36="DNF",400/(I$68+4),0))</f>
        <v>0</v>
      </c>
      <c r="K36" s="54" t="str">
        <f>IF(ISNA(VLOOKUP($B36,'Race 4'!$A$5:$I$23,8,FALSE)),"DNC",VLOOKUP($B36,'Race 4'!$A$5:$I$23,8,FALSE))</f>
        <v>DNC</v>
      </c>
      <c r="L36" s="53">
        <f>IF(AND(K36&lt;50,K36&gt;0),400/(K36+3),IF(K36="DNF",400/(K$68+4),0))</f>
        <v>0</v>
      </c>
      <c r="M36" s="54" t="str">
        <f>IF(ISNA(VLOOKUP($B36,'Race 5'!$A$5:$I$33,8,FALSE)),"DNC",VLOOKUP($B36,'Race 5'!$A$5:$I$33,8,FALSE))</f>
        <v>DNC</v>
      </c>
      <c r="N36" s="53">
        <f>IF(AND(M36&lt;50,M36&gt;0),400/(M36+3),IF(M36="DNF",400/(M$68+4),0))</f>
        <v>0</v>
      </c>
      <c r="O36" s="54" t="str">
        <f>IF(ISNA(VLOOKUP($B36,'Race 6'!$A$5:$I$25,8,FALSE)),"DNC",VLOOKUP($B36,'Race 6'!$A$5:$I$25,8,FALSE))</f>
        <v>DNC</v>
      </c>
      <c r="P36" s="53">
        <f>IF(AND(O36&lt;50,O36&gt;0),400/(O36+3),IF(O36="DNF",400/(O$68+4),0))</f>
        <v>0</v>
      </c>
      <c r="Q36" s="54" t="str">
        <f>IF(ISNA(VLOOKUP($B36,'Race 7'!$A$5:$I$29,8,FALSE)),"DNC",VLOOKUP($B36,'Race 7'!$A$5:$I$29,8,FALSE))</f>
        <v>DNC</v>
      </c>
      <c r="R36" s="53">
        <f>IF(AND(Q36&lt;50,Q36&gt;0),400/(Q36+3),IF(Q36="DNF",400/(Q$68+4),0))</f>
        <v>0</v>
      </c>
      <c r="S36" s="54" t="str">
        <f>IF(ISNA(VLOOKUP($B36,'Race 8'!$A$5:$I$24,8,FALSE)),"DNC",VLOOKUP($B36,'Race 8'!$A$5:$I$24,8,FALSE))</f>
        <v>DNC</v>
      </c>
      <c r="T36" s="53">
        <f>IF(AND(S36&lt;50,S36&gt;0),400/(S36+3),IF(S36="DNF",400/(S$68+4),0))</f>
        <v>0</v>
      </c>
      <c r="U36" s="54" t="str">
        <f>IF(ISNA(VLOOKUP($B36,'Race 9'!$A$5:$I$35,8,FALSE)),"DNC",VLOOKUP($B36,'Race 9'!$A$5:$I$35,8,FALSE))</f>
        <v>DNC</v>
      </c>
      <c r="V36" s="53">
        <f>IF(AND(U36&lt;50,U36&gt;0),400/(U36+3),IF(U36="DNF",400/(U$68+4),0))</f>
        <v>0</v>
      </c>
      <c r="W36" s="54" t="str">
        <f>IF(ISNA(VLOOKUP($B36,'Race 10'!$A$5:$I$35,8,FALSE)),"DNC",VLOOKUP($B36,'Race 10'!$A$5:$I$35,8,FALSE))</f>
        <v>DNC</v>
      </c>
      <c r="X36" s="53">
        <f>IF(AND(W36&lt;50,W36&gt;0),400/(W36+3),IF(W36="DNF",400/(W$68+4),0))</f>
        <v>0</v>
      </c>
      <c r="Y36" s="55">
        <f t="shared" si="12"/>
        <v>0</v>
      </c>
      <c r="Z36" s="56">
        <f t="shared" ref="Z36:Z66" si="19">+Y36-AB36</f>
        <v>0</v>
      </c>
      <c r="AA36" s="57">
        <f>RANK(Z36,$Z$4:$Z$66,0)</f>
        <v>24</v>
      </c>
      <c r="AB36" s="37">
        <f t="shared" si="13"/>
        <v>0</v>
      </c>
      <c r="AC36" s="37">
        <f t="shared" si="1"/>
        <v>0</v>
      </c>
      <c r="AD36" s="37">
        <f t="shared" si="2"/>
        <v>0</v>
      </c>
      <c r="AE36" s="37">
        <f t="shared" si="3"/>
        <v>0</v>
      </c>
      <c r="AF36" s="37">
        <f t="shared" si="4"/>
        <v>0</v>
      </c>
      <c r="AG36" s="37">
        <f t="shared" si="5"/>
        <v>0</v>
      </c>
      <c r="AH36" s="37">
        <f t="shared" si="6"/>
        <v>0</v>
      </c>
      <c r="AI36" s="37">
        <f t="shared" si="7"/>
        <v>0</v>
      </c>
      <c r="AJ36" s="37">
        <f t="shared" si="8"/>
        <v>0</v>
      </c>
      <c r="AK36" s="37">
        <f t="shared" si="9"/>
        <v>0</v>
      </c>
      <c r="AL36" s="37">
        <f t="shared" si="10"/>
        <v>0</v>
      </c>
    </row>
    <row r="37" spans="1:38" customFormat="1" ht="12.75" hidden="1" customHeight="1" x14ac:dyDescent="0.2">
      <c r="A37">
        <f t="shared" si="11"/>
        <v>0</v>
      </c>
      <c r="B37" s="51">
        <v>181</v>
      </c>
      <c r="C37" s="68" t="str">
        <f>VLOOKUP($B37,[1]Sheet1!$A$3:$D$82,2,FALSE)</f>
        <v>Runaway</v>
      </c>
      <c r="D37" s="68" t="str">
        <f>VLOOKUP($B37,[1]Sheet1!$A$3:$D$82,3,FALSE)</f>
        <v>S Maynard</v>
      </c>
      <c r="E37" s="54" t="str">
        <f>IF(ISNA(VLOOKUP($B37,'Race 1'!$A$5:$I$31,8,FALSE)),"DNC",VLOOKUP(B37,'Race 1'!$A$5:$I$31,8,FALSE))</f>
        <v>DNC</v>
      </c>
      <c r="F37" s="53">
        <f>IF(AND(E37&lt;50,E37&gt;0),400/(E37+3),IF(E37="DNF",400/(E$68+4),0))</f>
        <v>0</v>
      </c>
      <c r="G37" s="54" t="str">
        <f>IF(ISNA(VLOOKUP($B37,'Race 2'!$A$5:$I$32,8,FALSE)),"DNC",VLOOKUP($B37,'Race 2'!$A$5:$I$32,8,FALSE))</f>
        <v>DNC</v>
      </c>
      <c r="H37" s="53">
        <f>IF(AND(G37&lt;50,G37&gt;0),400/(G37+3),IF(G37="DNF",400/(G$68+4),0))</f>
        <v>0</v>
      </c>
      <c r="I37" s="54" t="str">
        <f>IF(ISNA(VLOOKUP($B37,'Race 3'!$A$5:$I$35,8,FALSE)),"DNC",VLOOKUP($B37,'Race 3'!$A$5:$I$35,8,FALSE))</f>
        <v>DNC</v>
      </c>
      <c r="J37" s="53">
        <f>IF(AND(I37&lt;50,I37&gt;0),400/(I37+3),IF(I37="DNF",400/(I$68+4),0))</f>
        <v>0</v>
      </c>
      <c r="K37" s="54" t="str">
        <f>IF(ISNA(VLOOKUP($B37,'Race 4'!$A$5:$I$23,8,FALSE)),"DNC",VLOOKUP($B37,'Race 4'!$A$5:$I$23,8,FALSE))</f>
        <v>DNC</v>
      </c>
      <c r="L37" s="53">
        <f>IF(AND(K37&lt;50,K37&gt;0),400/(K37+3),IF(K37="DNF",400/(K$68+4),0))</f>
        <v>0</v>
      </c>
      <c r="M37" s="54" t="str">
        <f>IF(ISNA(VLOOKUP($B37,'Race 5'!$A$5:$I$33,8,FALSE)),"DNC",VLOOKUP($B37,'Race 5'!$A$5:$I$33,8,FALSE))</f>
        <v>DNC</v>
      </c>
      <c r="N37" s="53">
        <f>IF(AND(M37&lt;50,M37&gt;0),400/(M37+3),IF(M37="DNF",400/(M$68+4),0))</f>
        <v>0</v>
      </c>
      <c r="O37" s="54" t="str">
        <f>IF(ISNA(VLOOKUP($B37,'Race 6'!$A$5:$I$25,8,FALSE)),"DNC",VLOOKUP($B37,'Race 6'!$A$5:$I$25,8,FALSE))</f>
        <v>DNC</v>
      </c>
      <c r="P37" s="53">
        <f>IF(AND(O37&lt;50,O37&gt;0),400/(O37+3),IF(O37="DNF",400/(O$68+4),0))</f>
        <v>0</v>
      </c>
      <c r="Q37" s="54" t="str">
        <f>IF(ISNA(VLOOKUP($B37,'Race 7'!$A$5:$I$29,8,FALSE)),"DNC",VLOOKUP($B37,'Race 7'!$A$5:$I$29,8,FALSE))</f>
        <v>DNC</v>
      </c>
      <c r="R37" s="53">
        <f>IF(AND(Q37&lt;50,Q37&gt;0),400/(Q37+3),IF(Q37="DNF",400/(Q$68+4),0))</f>
        <v>0</v>
      </c>
      <c r="S37" s="54" t="str">
        <f>IF(ISNA(VLOOKUP($B37,'Race 8'!$A$5:$I$24,8,FALSE)),"DNC",VLOOKUP($B37,'Race 8'!$A$5:$I$24,8,FALSE))</f>
        <v>DNC</v>
      </c>
      <c r="T37" s="53">
        <f>IF(AND(S37&lt;50,S37&gt;0),400/(S37+3),IF(S37="DNF",400/(S$68+4),0))</f>
        <v>0</v>
      </c>
      <c r="U37" s="54" t="str">
        <f>IF(ISNA(VLOOKUP($B37,'Race 9'!$A$5:$I$35,8,FALSE)),"DNC",VLOOKUP($B37,'Race 9'!$A$5:$I$35,8,FALSE))</f>
        <v>DNC</v>
      </c>
      <c r="V37" s="53">
        <f>IF(AND(U37&lt;50,U37&gt;0),400/(U37+3),IF(U37="DNF",400/(U$68+4),0))</f>
        <v>0</v>
      </c>
      <c r="W37" s="54" t="str">
        <f>IF(ISNA(VLOOKUP($B37,'Race 10'!$A$5:$I$35,8,FALSE)),"DNC",VLOOKUP($B37,'Race 10'!$A$5:$I$35,8,FALSE))</f>
        <v>DNC</v>
      </c>
      <c r="X37" s="53">
        <f>IF(AND(W37&lt;50,W37&gt;0),400/(W37+3),IF(W37="DNF",400/(W$68+4),0))</f>
        <v>0</v>
      </c>
      <c r="Y37" s="55">
        <f t="shared" si="12"/>
        <v>0</v>
      </c>
      <c r="Z37" s="56">
        <f t="shared" si="19"/>
        <v>0</v>
      </c>
      <c r="AA37" s="57">
        <f>RANK(Z37,$Z$4:$Z$66,0)</f>
        <v>24</v>
      </c>
      <c r="AB37" s="37">
        <f t="shared" si="13"/>
        <v>0</v>
      </c>
      <c r="AC37" s="37">
        <f t="shared" si="1"/>
        <v>0</v>
      </c>
      <c r="AD37" s="37">
        <f t="shared" si="2"/>
        <v>0</v>
      </c>
      <c r="AE37" s="37">
        <f t="shared" si="3"/>
        <v>0</v>
      </c>
      <c r="AF37" s="37">
        <f t="shared" si="4"/>
        <v>0</v>
      </c>
      <c r="AG37" s="37">
        <f t="shared" si="5"/>
        <v>0</v>
      </c>
      <c r="AH37" s="37">
        <f t="shared" si="6"/>
        <v>0</v>
      </c>
      <c r="AI37" s="37">
        <f t="shared" si="7"/>
        <v>0</v>
      </c>
      <c r="AJ37" s="37">
        <f t="shared" si="8"/>
        <v>0</v>
      </c>
      <c r="AK37" s="37">
        <f t="shared" si="9"/>
        <v>0</v>
      </c>
      <c r="AL37" s="37">
        <f t="shared" si="10"/>
        <v>0</v>
      </c>
    </row>
    <row r="38" spans="1:38" customFormat="1" ht="12.75" customHeight="1" x14ac:dyDescent="0.2">
      <c r="A38">
        <f t="shared" si="11"/>
        <v>1</v>
      </c>
      <c r="B38" s="51">
        <v>185</v>
      </c>
      <c r="C38" s="68" t="str">
        <f>VLOOKUP($B38,[1]Sheet1!$A$3:$D$82,2,FALSE)</f>
        <v>Ben</v>
      </c>
      <c r="D38" s="68" t="str">
        <f>VLOOKUP($B38,[1]Sheet1!$A$3:$D$82,3,FALSE)</f>
        <v>H Hillle</v>
      </c>
      <c r="E38" s="54">
        <f>IF(ISNA(VLOOKUP($B38,'Race 1'!$A$5:$I$31,8,FALSE)),"DNC",VLOOKUP(B38,'Race 1'!$A$5:$I$31,8,FALSE))</f>
        <v>9</v>
      </c>
      <c r="F38" s="53">
        <f>IF(AND(E38&lt;50,E38&gt;0),400/(E38+3),IF(E38="DNF",400/(E$68+4),0))</f>
        <v>33.333333333333336</v>
      </c>
      <c r="G38" s="54">
        <f>IF(ISNA(VLOOKUP($B38,'Race 2'!$A$5:$I$32,8,FALSE)),"DNC",VLOOKUP($B38,'Race 2'!$A$5:$I$32,8,FALSE))</f>
        <v>15</v>
      </c>
      <c r="H38" s="53">
        <f>IF(AND(G38&lt;50,G38&gt;0),400/(G38+3),IF(G38="DNF",400/(G$68+4),0))</f>
        <v>22.222222222222221</v>
      </c>
      <c r="I38" s="54">
        <f>IF(ISNA(VLOOKUP($B38,'Race 3'!$A$5:$I$35,8,FALSE)),"DNC",VLOOKUP($B38,'Race 3'!$A$5:$I$35,8,FALSE))</f>
        <v>11</v>
      </c>
      <c r="J38" s="53">
        <f>IF(AND(I38&lt;50,I38&gt;0),400/(I38+3),IF(I38="DNF",400/(I$68+4),0))</f>
        <v>28.571428571428573</v>
      </c>
      <c r="K38" s="54">
        <f>IF(ISNA(VLOOKUP($B38,'Race 4'!$A$5:$I$23,8,FALSE)),"DNC",VLOOKUP($B38,'Race 4'!$A$5:$I$23,8,FALSE))</f>
        <v>7</v>
      </c>
      <c r="L38" s="53">
        <f>IF(AND(K38&lt;50,K38&gt;0),400/(K38+3),IF(K38="DNF",400/(K$68+4),0))</f>
        <v>40</v>
      </c>
      <c r="M38" s="54">
        <f>IF(ISNA(VLOOKUP($B38,'Race 5'!$A$5:$I$33,8,FALSE)),"DNC",VLOOKUP($B38,'Race 5'!$A$5:$I$33,8,FALSE))</f>
        <v>8</v>
      </c>
      <c r="N38" s="53">
        <f>IF(AND(M38&lt;50,M38&gt;0),400/(M38+3),IF(M38="DNF",400/(M$68+4),0))</f>
        <v>36.363636363636367</v>
      </c>
      <c r="O38" s="54">
        <f>IF(ISNA(VLOOKUP($B38,'Race 6'!$A$5:$I$25,8,FALSE)),"DNC",VLOOKUP($B38,'Race 6'!$A$5:$I$25,8,FALSE))</f>
        <v>11</v>
      </c>
      <c r="P38" s="53">
        <f>IF(AND(O38&lt;50,O38&gt;0),400/(O38+3),IF(O38="DNF",400/(O$68+4),0))</f>
        <v>28.571428571428573</v>
      </c>
      <c r="Q38" s="54">
        <f>IF(ISNA(VLOOKUP($B38,'Race 7'!$A$5:$I$29,8,FALSE)),"DNC",VLOOKUP($B38,'Race 7'!$A$5:$I$29,8,FALSE))</f>
        <v>2</v>
      </c>
      <c r="R38" s="53">
        <f>IF(AND(Q38&lt;50,Q38&gt;0),400/(Q38+3),IF(Q38="DNF",400/(Q$68+4),0))</f>
        <v>80</v>
      </c>
      <c r="S38" s="54">
        <f>IF(ISNA(VLOOKUP($B38,'Race 8'!$A$5:$I$24,8,FALSE)),"DNC",VLOOKUP($B38,'Race 8'!$A$5:$I$24,8,FALSE))</f>
        <v>3</v>
      </c>
      <c r="T38" s="53">
        <f>IF(AND(S38&lt;50,S38&gt;0),400/(S38+3),IF(S38="DNF",400/(S$68+4),0))</f>
        <v>66.666666666666671</v>
      </c>
      <c r="U38" s="54" t="str">
        <f>IF(ISNA(VLOOKUP($B38,'Race 9'!$A$5:$I$35,8,FALSE)),"DNC",VLOOKUP($B38,'Race 9'!$A$5:$I$35,8,FALSE))</f>
        <v>DNC</v>
      </c>
      <c r="V38" s="53">
        <f>IF(AND(U38&lt;50,U38&gt;0),400/(U38+3),IF(U38="DNF",400/(U$68+4),0))</f>
        <v>0</v>
      </c>
      <c r="W38" s="54" t="str">
        <f>IF(ISNA(VLOOKUP($B38,'Race 10'!$A$5:$I$35,8,FALSE)),"DNC",VLOOKUP($B38,'Race 10'!$A$5:$I$35,8,FALSE))</f>
        <v>DNC</v>
      </c>
      <c r="X38" s="53">
        <f>IF(AND(W38&lt;50,W38&gt;0),400/(W38+3),IF(W38="DNF",400/(W$68+4),0))</f>
        <v>0</v>
      </c>
      <c r="Y38" s="55">
        <f t="shared" si="12"/>
        <v>335.72871572871577</v>
      </c>
      <c r="Z38" s="56">
        <f t="shared" si="19"/>
        <v>284.93506493506499</v>
      </c>
      <c r="AA38" s="57">
        <f>RANK(Z38,$Z$4:$Z$66,0)</f>
        <v>7</v>
      </c>
      <c r="AB38" s="37">
        <f t="shared" si="13"/>
        <v>50.793650793650798</v>
      </c>
      <c r="AC38" s="37">
        <f t="shared" si="1"/>
        <v>33.333333333333336</v>
      </c>
      <c r="AD38" s="37">
        <f t="shared" si="2"/>
        <v>22.222222222222221</v>
      </c>
      <c r="AE38" s="37">
        <f t="shared" si="3"/>
        <v>28.571428571428573</v>
      </c>
      <c r="AF38" s="37">
        <f t="shared" si="4"/>
        <v>40</v>
      </c>
      <c r="AG38" s="37">
        <f t="shared" si="5"/>
        <v>36.363636363636367</v>
      </c>
      <c r="AH38" s="37">
        <f t="shared" si="6"/>
        <v>28.571428571428573</v>
      </c>
      <c r="AI38" s="37">
        <f t="shared" si="7"/>
        <v>80</v>
      </c>
      <c r="AJ38" s="37">
        <f t="shared" si="8"/>
        <v>66.666666666666671</v>
      </c>
      <c r="AK38" s="37">
        <f t="shared" si="9"/>
        <v>0</v>
      </c>
      <c r="AL38" s="37">
        <f t="shared" si="10"/>
        <v>0</v>
      </c>
    </row>
    <row r="39" spans="1:38" customFormat="1" ht="12.75" customHeight="1" x14ac:dyDescent="0.2">
      <c r="A39">
        <f t="shared" si="11"/>
        <v>1</v>
      </c>
      <c r="B39" s="51">
        <v>191</v>
      </c>
      <c r="C39" s="68" t="str">
        <f>VLOOKUP($B39,[1]Sheet1!$A$3:$D$82,2,FALSE)</f>
        <v>Stoic</v>
      </c>
      <c r="D39" s="68" t="str">
        <f>VLOOKUP($B39,[1]Sheet1!$A$3:$D$82,3,FALSE)</f>
        <v>A Adams</v>
      </c>
      <c r="E39" s="54">
        <f>IF(ISNA(VLOOKUP($B39,'Race 1'!$A$5:$I$31,8,FALSE)),"DNC",VLOOKUP(B39,'Race 1'!$A$5:$I$31,8,FALSE))</f>
        <v>16</v>
      </c>
      <c r="F39" s="53">
        <f>IF(AND(E39&lt;50,E39&gt;0),400/(E39+3),IF(E39="DNF",400/(E$68+4),0))</f>
        <v>21.05263157894737</v>
      </c>
      <c r="G39" s="54">
        <f>IF(ISNA(VLOOKUP($B39,'Race 2'!$A$5:$I$32,8,FALSE)),"DNC",VLOOKUP($B39,'Race 2'!$A$5:$I$32,8,FALSE))</f>
        <v>9</v>
      </c>
      <c r="H39" s="53">
        <f>IF(AND(G39&lt;50,G39&gt;0),400/(G39+3),IF(G39="DNF",400/(G$68+4),0))</f>
        <v>33.333333333333336</v>
      </c>
      <c r="I39" s="54" t="str">
        <f>IF(ISNA(VLOOKUP($B39,'Race 3'!$A$5:$I$35,8,FALSE)),"DNC",VLOOKUP($B39,'Race 3'!$A$5:$I$35,8,FALSE))</f>
        <v>DNC</v>
      </c>
      <c r="J39" s="53">
        <f>IF(AND(I39&lt;50,I39&gt;0),400/(I39+3),IF(I39="DNF",400/(I$68+4),0))</f>
        <v>0</v>
      </c>
      <c r="K39" s="54" t="str">
        <f>IF(ISNA(VLOOKUP($B39,'Race 4'!$A$5:$I$23,8,FALSE)),"DNC",VLOOKUP($B39,'Race 4'!$A$5:$I$23,8,FALSE))</f>
        <v>DNC</v>
      </c>
      <c r="L39" s="53">
        <f>IF(AND(K39&lt;50,K39&gt;0),400/(K39+3),IF(K39="DNF",400/(K$68+4),0))</f>
        <v>0</v>
      </c>
      <c r="M39" s="54" t="str">
        <f>IF(ISNA(VLOOKUP($B39,'Race 5'!$A$5:$I$33,8,FALSE)),"DNC",VLOOKUP($B39,'Race 5'!$A$5:$I$33,8,FALSE))</f>
        <v>DNC</v>
      </c>
      <c r="N39" s="53">
        <f>IF(AND(M39&lt;50,M39&gt;0),400/(M39+3),IF(M39="DNF",400/(M$68+4),0))</f>
        <v>0</v>
      </c>
      <c r="O39" s="54" t="str">
        <f>IF(ISNA(VLOOKUP($B39,'Race 6'!$A$5:$I$25,8,FALSE)),"DNC",VLOOKUP($B39,'Race 6'!$A$5:$I$25,8,FALSE))</f>
        <v>DNC</v>
      </c>
      <c r="P39" s="53">
        <f>IF(AND(O39&lt;50,O39&gt;0),400/(O39+3),IF(O39="DNF",400/(O$68+4),0))</f>
        <v>0</v>
      </c>
      <c r="Q39" s="54" t="str">
        <f>IF(ISNA(VLOOKUP($B39,'Race 7'!$A$5:$I$29,8,FALSE)),"DNC",VLOOKUP($B39,'Race 7'!$A$5:$I$29,8,FALSE))</f>
        <v>DNC</v>
      </c>
      <c r="R39" s="53">
        <f>IF(AND(Q39&lt;50,Q39&gt;0),400/(Q39+3),IF(Q39="DNF",400/(Q$68+4),0))</f>
        <v>0</v>
      </c>
      <c r="S39" s="54" t="str">
        <f>IF(ISNA(VLOOKUP($B39,'Race 8'!$A$5:$I$24,8,FALSE)),"DNC",VLOOKUP($B39,'Race 8'!$A$5:$I$24,8,FALSE))</f>
        <v>DNC</v>
      </c>
      <c r="T39" s="53">
        <f>IF(AND(S39&lt;50,S39&gt;0),400/(S39+3),IF(S39="DNF",400/(S$68+4),0))</f>
        <v>0</v>
      </c>
      <c r="U39" s="54" t="str">
        <f>IF(ISNA(VLOOKUP($B39,'Race 9'!$A$5:$I$35,8,FALSE)),"DNC",VLOOKUP($B39,'Race 9'!$A$5:$I$35,8,FALSE))</f>
        <v>DNC</v>
      </c>
      <c r="V39" s="53">
        <f>IF(AND(U39&lt;50,U39&gt;0),400/(U39+3),IF(U39="DNF",400/(U$68+4),0))</f>
        <v>0</v>
      </c>
      <c r="W39" s="54" t="str">
        <f>IF(ISNA(VLOOKUP($B39,'Race 10'!$A$5:$I$35,8,FALSE)),"DNC",VLOOKUP($B39,'Race 10'!$A$5:$I$35,8,FALSE))</f>
        <v>DNC</v>
      </c>
      <c r="X39" s="53">
        <f>IF(AND(W39&lt;50,W39&gt;0),400/(W39+3),IF(W39="DNF",400/(W$68+4),0))</f>
        <v>0</v>
      </c>
      <c r="Y39" s="55">
        <f t="shared" si="12"/>
        <v>54.385964912280706</v>
      </c>
      <c r="Z39" s="56">
        <f t="shared" si="19"/>
        <v>54.385964912280706</v>
      </c>
      <c r="AA39" s="57">
        <f>RANK(Z39,$Z$4:$Z$66,0)</f>
        <v>21</v>
      </c>
      <c r="AB39" s="37">
        <f t="shared" si="13"/>
        <v>0</v>
      </c>
      <c r="AC39" s="37">
        <f t="shared" si="1"/>
        <v>21.05263157894737</v>
      </c>
      <c r="AD39" s="37">
        <f t="shared" si="2"/>
        <v>33.333333333333336</v>
      </c>
      <c r="AE39" s="37">
        <f t="shared" si="3"/>
        <v>0</v>
      </c>
      <c r="AF39" s="37">
        <f t="shared" si="4"/>
        <v>0</v>
      </c>
      <c r="AG39" s="37">
        <f t="shared" si="5"/>
        <v>0</v>
      </c>
      <c r="AH39" s="37">
        <f t="shared" si="6"/>
        <v>0</v>
      </c>
      <c r="AI39" s="37">
        <f t="shared" si="7"/>
        <v>0</v>
      </c>
      <c r="AJ39" s="37">
        <f t="shared" si="8"/>
        <v>0</v>
      </c>
      <c r="AK39" s="37">
        <f t="shared" si="9"/>
        <v>0</v>
      </c>
      <c r="AL39" s="37">
        <f t="shared" si="10"/>
        <v>0</v>
      </c>
    </row>
    <row r="40" spans="1:38" customFormat="1" hidden="1" x14ac:dyDescent="0.2">
      <c r="A40">
        <f t="shared" si="11"/>
        <v>0</v>
      </c>
      <c r="B40" s="51">
        <v>192</v>
      </c>
      <c r="C40" s="68" t="str">
        <f>VLOOKUP($B40,[1]Sheet1!$A$3:$D$82,2,FALSE)</f>
        <v>Solo</v>
      </c>
      <c r="D40" s="68" t="str">
        <f>VLOOKUP($B40,[1]Sheet1!$A$3:$D$82,3,FALSE)</f>
        <v>R Mackey</v>
      </c>
      <c r="E40" s="54" t="str">
        <f>IF(ISNA(VLOOKUP($B40,'Race 1'!$A$5:$I$31,8,FALSE)),"DNC",VLOOKUP(B40,'Race 1'!$A$5:$I$31,8,FALSE))</f>
        <v>DNC</v>
      </c>
      <c r="F40" s="53">
        <f>IF(AND(E40&lt;50,E40&gt;0),400/(E40+3),IF(E40="DNF",400/(E$68+4),0))</f>
        <v>0</v>
      </c>
      <c r="G40" s="54" t="str">
        <f>IF(ISNA(VLOOKUP($B40,'Race 2'!$A$5:$I$32,8,FALSE)),"DNC",VLOOKUP($B40,'Race 2'!$A$5:$I$32,8,FALSE))</f>
        <v>DNC</v>
      </c>
      <c r="H40" s="53">
        <f>IF(AND(G40&lt;50,G40&gt;0),400/(G40+3),IF(G40="DNF",400/(G$68+4),0))</f>
        <v>0</v>
      </c>
      <c r="I40" s="54" t="str">
        <f>IF(ISNA(VLOOKUP($B40,'Race 3'!$A$5:$I$35,8,FALSE)),"DNC",VLOOKUP($B40,'Race 3'!$A$5:$I$35,8,FALSE))</f>
        <v>DNC</v>
      </c>
      <c r="J40" s="53">
        <f>IF(AND(I40&lt;50,I40&gt;0),400/(I40+3),IF(I40="DNF",400/(I$68+4),0))</f>
        <v>0</v>
      </c>
      <c r="K40" s="54" t="str">
        <f>IF(ISNA(VLOOKUP($B40,'Race 4'!$A$5:$I$23,8,FALSE)),"DNC",VLOOKUP($B40,'Race 4'!$A$5:$I$23,8,FALSE))</f>
        <v>DNC</v>
      </c>
      <c r="L40" s="53">
        <f>IF(AND(K40&lt;50,K40&gt;0),400/(K40+3),IF(K40="DNF",400/(K$68+4),0))</f>
        <v>0</v>
      </c>
      <c r="M40" s="54" t="str">
        <f>IF(ISNA(VLOOKUP($B40,'Race 5'!$A$5:$I$33,8,FALSE)),"DNC",VLOOKUP($B40,'Race 5'!$A$5:$I$33,8,FALSE))</f>
        <v>DNC</v>
      </c>
      <c r="N40" s="53">
        <f>IF(AND(M40&lt;50,M40&gt;0),400/(M40+3),IF(M40="DNF",400/(M$68+4),0))</f>
        <v>0</v>
      </c>
      <c r="O40" s="54" t="str">
        <f>IF(ISNA(VLOOKUP($B40,'Race 6'!$A$5:$I$25,8,FALSE)),"DNC",VLOOKUP($B40,'Race 6'!$A$5:$I$25,8,FALSE))</f>
        <v>DNC</v>
      </c>
      <c r="P40" s="53">
        <f>IF(AND(O40&lt;50,O40&gt;0),400/(O40+3),IF(O40="DNF",400/(O$68+4),0))</f>
        <v>0</v>
      </c>
      <c r="Q40" s="54" t="str">
        <f>IF(ISNA(VLOOKUP($B40,'Race 7'!$A$5:$I$29,8,FALSE)),"DNC",VLOOKUP($B40,'Race 7'!$A$5:$I$29,8,FALSE))</f>
        <v>DNC</v>
      </c>
      <c r="R40" s="53">
        <f>IF(AND(Q40&lt;50,Q40&gt;0),400/(Q40+3),IF(Q40="DNF",400/(Q$68+4),0))</f>
        <v>0</v>
      </c>
      <c r="S40" s="54" t="str">
        <f>IF(ISNA(VLOOKUP($B40,'Race 8'!$A$5:$I$24,8,FALSE)),"DNC",VLOOKUP($B40,'Race 8'!$A$5:$I$24,8,FALSE))</f>
        <v>DNC</v>
      </c>
      <c r="T40" s="53">
        <f>IF(AND(S40&lt;50,S40&gt;0),400/(S40+3),IF(S40="DNF",400/(S$68+4),0))</f>
        <v>0</v>
      </c>
      <c r="U40" s="54" t="str">
        <f>IF(ISNA(VLOOKUP($B40,'Race 9'!$A$5:$I$35,8,FALSE)),"DNC",VLOOKUP($B40,'Race 9'!$A$5:$I$35,8,FALSE))</f>
        <v>DNC</v>
      </c>
      <c r="V40" s="53">
        <f>IF(AND(U40&lt;50,U40&gt;0),400/(U40+3),IF(U40="DNF",400/(U$68+4),0))</f>
        <v>0</v>
      </c>
      <c r="W40" s="54" t="str">
        <f>IF(ISNA(VLOOKUP($B40,'Race 10'!$A$5:$I$35,8,FALSE)),"DNC",VLOOKUP($B40,'Race 10'!$A$5:$I$35,8,FALSE))</f>
        <v>DNC</v>
      </c>
      <c r="X40" s="53">
        <f>IF(AND(W40&lt;50,W40&gt;0),400/(W40+3),IF(W40="DNF",400/(W$68+4),0))</f>
        <v>0</v>
      </c>
      <c r="Y40" s="55">
        <f t="shared" si="12"/>
        <v>0</v>
      </c>
      <c r="Z40" s="56">
        <f t="shared" si="19"/>
        <v>0</v>
      </c>
      <c r="AA40" s="57">
        <f>RANK(Z40,$Z$4:$Z$66,0)</f>
        <v>24</v>
      </c>
      <c r="AB40" s="37">
        <f t="shared" si="13"/>
        <v>0</v>
      </c>
      <c r="AC40" s="37">
        <f t="shared" si="1"/>
        <v>0</v>
      </c>
      <c r="AD40" s="37">
        <f t="shared" si="2"/>
        <v>0</v>
      </c>
      <c r="AE40" s="37">
        <f t="shared" si="3"/>
        <v>0</v>
      </c>
      <c r="AF40" s="37">
        <f t="shared" si="4"/>
        <v>0</v>
      </c>
      <c r="AG40" s="37">
        <f t="shared" si="5"/>
        <v>0</v>
      </c>
      <c r="AH40" s="37">
        <f t="shared" si="6"/>
        <v>0</v>
      </c>
      <c r="AI40" s="37">
        <f t="shared" si="7"/>
        <v>0</v>
      </c>
      <c r="AJ40" s="37">
        <f t="shared" si="8"/>
        <v>0</v>
      </c>
      <c r="AK40" s="37">
        <f t="shared" si="9"/>
        <v>0</v>
      </c>
      <c r="AL40" s="37">
        <f t="shared" si="10"/>
        <v>0</v>
      </c>
    </row>
    <row r="41" spans="1:38" ht="12.75" hidden="1" customHeight="1" x14ac:dyDescent="0.2">
      <c r="A41">
        <f t="shared" si="11"/>
        <v>0</v>
      </c>
      <c r="B41" s="51">
        <v>194</v>
      </c>
      <c r="C41" s="68" t="str">
        <f>VLOOKUP($B41,[1]Sheet1!$A$3:$D$82,2,FALSE)</f>
        <v>Karyn</v>
      </c>
      <c r="D41" s="68" t="str">
        <f>VLOOKUP($B41,[1]Sheet1!$A$3:$D$82,3,FALSE)</f>
        <v>Andrew</v>
      </c>
      <c r="E41" s="54" t="str">
        <f>IF(ISNA(VLOOKUP($B41,'Race 1'!$A$5:$I$31,8,FALSE)),"DNC",VLOOKUP(B41,'Race 1'!$A$5:$I$31,8,FALSE))</f>
        <v>DNC</v>
      </c>
      <c r="F41" s="53">
        <f>IF(AND(E41&lt;50,E41&gt;0),400/(E41+3),IF(E41="DNF",400/(E$68+4),0))</f>
        <v>0</v>
      </c>
      <c r="G41" s="54" t="str">
        <f>IF(ISNA(VLOOKUP($B41,'Race 2'!$A$5:$I$32,8,FALSE)),"DNC",VLOOKUP($B41,'Race 2'!$A$5:$I$32,8,FALSE))</f>
        <v>DNC</v>
      </c>
      <c r="H41" s="53">
        <f>IF(AND(G41&lt;50,G41&gt;0),400/(G41+3),IF(G41="DNF",400/(G$68+4),0))</f>
        <v>0</v>
      </c>
      <c r="I41" s="54" t="str">
        <f>IF(ISNA(VLOOKUP($B41,'Race 3'!$A$5:$I$35,8,FALSE)),"DNC",VLOOKUP($B41,'Race 3'!$A$5:$I$35,8,FALSE))</f>
        <v>DNC</v>
      </c>
      <c r="J41" s="53">
        <f>IF(AND(I41&lt;50,I41&gt;0),400/(I41+3),IF(I41="DNF",400/(I$68+4),0))</f>
        <v>0</v>
      </c>
      <c r="K41" s="54" t="str">
        <f>IF(ISNA(VLOOKUP($B41,'Race 4'!$A$5:$I$23,8,FALSE)),"DNC",VLOOKUP($B41,'Race 4'!$A$5:$I$23,8,FALSE))</f>
        <v>DNC</v>
      </c>
      <c r="L41" s="53">
        <f>IF(AND(K41&lt;50,K41&gt;0),400/(K41+3),IF(K41="DNF",400/(K$68+4),0))</f>
        <v>0</v>
      </c>
      <c r="M41" s="54" t="str">
        <f>IF(ISNA(VLOOKUP($B41,'Race 5'!$A$5:$I$33,8,FALSE)),"DNC",VLOOKUP($B41,'Race 5'!$A$5:$I$33,8,FALSE))</f>
        <v>DNC</v>
      </c>
      <c r="N41" s="53">
        <f>IF(AND(M41&lt;50,M41&gt;0),400/(M41+3),IF(M41="DNF",400/(M$68+4),0))</f>
        <v>0</v>
      </c>
      <c r="O41" s="54" t="str">
        <f>IF(ISNA(VLOOKUP($B41,'Race 6'!$A$5:$I$25,8,FALSE)),"DNC",VLOOKUP($B41,'Race 6'!$A$5:$I$25,8,FALSE))</f>
        <v>DNC</v>
      </c>
      <c r="P41" s="53">
        <f>IF(AND(O41&lt;50,O41&gt;0),400/(O41+3),IF(O41="DNF",400/(O$68+4),0))</f>
        <v>0</v>
      </c>
      <c r="Q41" s="54" t="str">
        <f>IF(ISNA(VLOOKUP($B41,'Race 7'!$A$5:$I$29,8,FALSE)),"DNC",VLOOKUP($B41,'Race 7'!$A$5:$I$29,8,FALSE))</f>
        <v>DNC</v>
      </c>
      <c r="R41" s="53">
        <f>IF(AND(Q41&lt;50,Q41&gt;0),400/(Q41+3),IF(Q41="DNF",400/(Q$68+4),0))</f>
        <v>0</v>
      </c>
      <c r="S41" s="54" t="str">
        <f>IF(ISNA(VLOOKUP($B41,'Race 8'!$A$5:$I$24,8,FALSE)),"DNC",VLOOKUP($B41,'Race 8'!$A$5:$I$24,8,FALSE))</f>
        <v>DNC</v>
      </c>
      <c r="T41" s="53">
        <f>IF(AND(S41&lt;50,S41&gt;0),400/(S41+3),IF(S41="DNF",400/(S$68+4),0))</f>
        <v>0</v>
      </c>
      <c r="U41" s="54" t="str">
        <f>IF(ISNA(VLOOKUP($B41,'Race 9'!$A$5:$I$35,8,FALSE)),"DNC",VLOOKUP($B41,'Race 9'!$A$5:$I$35,8,FALSE))</f>
        <v>DNC</v>
      </c>
      <c r="V41" s="53">
        <f>IF(AND(U41&lt;50,U41&gt;0),400/(U41+3),IF(U41="DNF",400/(U$68+4),0))</f>
        <v>0</v>
      </c>
      <c r="W41" s="54" t="str">
        <f>IF(ISNA(VLOOKUP($B41,'Race 10'!$A$5:$I$35,8,FALSE)),"DNC",VLOOKUP($B41,'Race 10'!$A$5:$I$35,8,FALSE))</f>
        <v>DNC</v>
      </c>
      <c r="X41" s="53">
        <f>IF(AND(W41&lt;50,W41&gt;0),400/(W41+3),IF(W41="DNF",400/(W$68+4),0))</f>
        <v>0</v>
      </c>
      <c r="Y41" s="55">
        <f t="shared" si="12"/>
        <v>0</v>
      </c>
      <c r="Z41" s="56">
        <f t="shared" si="19"/>
        <v>0</v>
      </c>
      <c r="AA41" s="57">
        <f>RANK(Z41,$Z$4:$Z$66,0)</f>
        <v>24</v>
      </c>
      <c r="AB41" s="37">
        <f t="shared" si="13"/>
        <v>0</v>
      </c>
      <c r="AC41" s="37">
        <f t="shared" si="1"/>
        <v>0</v>
      </c>
      <c r="AD41" s="37">
        <f t="shared" si="2"/>
        <v>0</v>
      </c>
      <c r="AE41" s="37">
        <f t="shared" si="3"/>
        <v>0</v>
      </c>
      <c r="AF41" s="37">
        <f t="shared" si="4"/>
        <v>0</v>
      </c>
      <c r="AG41" s="37">
        <f t="shared" si="5"/>
        <v>0</v>
      </c>
      <c r="AH41" s="37">
        <f t="shared" si="6"/>
        <v>0</v>
      </c>
      <c r="AI41" s="37">
        <f t="shared" si="7"/>
        <v>0</v>
      </c>
      <c r="AJ41" s="37">
        <f t="shared" si="8"/>
        <v>0</v>
      </c>
      <c r="AK41" s="37">
        <f t="shared" si="9"/>
        <v>0</v>
      </c>
      <c r="AL41" s="37">
        <f t="shared" si="10"/>
        <v>0</v>
      </c>
    </row>
    <row r="42" spans="1:38" customFormat="1" ht="12.75" hidden="1" customHeight="1" x14ac:dyDescent="0.2">
      <c r="A42">
        <f t="shared" si="11"/>
        <v>0</v>
      </c>
      <c r="B42" s="51">
        <v>209</v>
      </c>
      <c r="C42" s="68" t="str">
        <f>VLOOKUP($B42,[1]Sheet1!$A$3:$D$82,2,FALSE)</f>
        <v>Born Free</v>
      </c>
      <c r="D42" s="68" t="str">
        <f>VLOOKUP($B42,[1]Sheet1!$A$3:$D$82,3,FALSE)</f>
        <v>J Quealy</v>
      </c>
      <c r="E42" s="54" t="str">
        <f>IF(ISNA(VLOOKUP($B42,'Race 1'!$A$5:$I$31,8,FALSE)),"DNC",VLOOKUP(B42,'Race 1'!$A$5:$I$31,8,FALSE))</f>
        <v>DNC</v>
      </c>
      <c r="F42" s="53">
        <f>IF(AND(E42&lt;50,E42&gt;0),400/(E42+3),IF(E42="DNF",400/(E$68+4),0))</f>
        <v>0</v>
      </c>
      <c r="G42" s="54" t="str">
        <f>IF(ISNA(VLOOKUP($B42,'Race 2'!$A$5:$I$32,8,FALSE)),"DNC",VLOOKUP($B42,'Race 2'!$A$5:$I$32,8,FALSE))</f>
        <v>DNC</v>
      </c>
      <c r="H42" s="53">
        <f>IF(AND(G42&lt;50,G42&gt;0),400/(G42+3),IF(G42="DNF",400/(G$68+4),0))</f>
        <v>0</v>
      </c>
      <c r="I42" s="54" t="str">
        <f>IF(ISNA(VLOOKUP($B42,'Race 3'!$A$5:$I$35,8,FALSE)),"DNC",VLOOKUP($B42,'Race 3'!$A$5:$I$35,8,FALSE))</f>
        <v>DNC</v>
      </c>
      <c r="J42" s="53">
        <f>IF(AND(I42&lt;50,I42&gt;0),400/(I42+3),IF(I42="DNF",400/(I$68+4),0))</f>
        <v>0</v>
      </c>
      <c r="K42" s="54" t="str">
        <f>IF(ISNA(VLOOKUP($B42,'Race 4'!$A$5:$I$23,8,FALSE)),"DNC",VLOOKUP($B42,'Race 4'!$A$5:$I$23,8,FALSE))</f>
        <v>DNC</v>
      </c>
      <c r="L42" s="53">
        <f>IF(AND(K42&lt;50,K42&gt;0),400/(K42+3),IF(K42="DNF",400/(K$68+4),0))</f>
        <v>0</v>
      </c>
      <c r="M42" s="54" t="str">
        <f>IF(ISNA(VLOOKUP($B42,'Race 5'!$A$5:$I$33,8,FALSE)),"DNC",VLOOKUP($B42,'Race 5'!$A$5:$I$33,8,FALSE))</f>
        <v>DNC</v>
      </c>
      <c r="N42" s="53">
        <f>IF(AND(M42&lt;50,M42&gt;0),400/(M42+3),IF(M42="DNF",400/(M$68+4),0))</f>
        <v>0</v>
      </c>
      <c r="O42" s="54" t="str">
        <f>IF(ISNA(VLOOKUP($B42,'Race 6'!$A$5:$I$25,8,FALSE)),"DNC",VLOOKUP($B42,'Race 6'!$A$5:$I$25,8,FALSE))</f>
        <v>DNC</v>
      </c>
      <c r="P42" s="53">
        <f>IF(AND(O42&lt;50,O42&gt;0),400/(O42+3),IF(O42="DNF",400/(O$68+4),0))</f>
        <v>0</v>
      </c>
      <c r="Q42" s="54" t="str">
        <f>IF(ISNA(VLOOKUP($B42,'Race 7'!$A$5:$I$29,8,FALSE)),"DNC",VLOOKUP($B42,'Race 7'!$A$5:$I$29,8,FALSE))</f>
        <v>DNC</v>
      </c>
      <c r="R42" s="53">
        <f>IF(AND(Q42&lt;50,Q42&gt;0),400/(Q42+3),IF(Q42="DNF",400/(Q$68+4),0))</f>
        <v>0</v>
      </c>
      <c r="S42" s="54" t="str">
        <f>IF(ISNA(VLOOKUP($B42,'Race 8'!$A$5:$I$24,8,FALSE)),"DNC",VLOOKUP($B42,'Race 8'!$A$5:$I$24,8,FALSE))</f>
        <v>DNC</v>
      </c>
      <c r="T42" s="53">
        <f>IF(AND(S42&lt;50,S42&gt;0),400/(S42+3),IF(S42="DNF",400/(S$68+4),0))</f>
        <v>0</v>
      </c>
      <c r="U42" s="54" t="str">
        <f>IF(ISNA(VLOOKUP($B42,'Race 9'!$A$5:$I$35,8,FALSE)),"DNC",VLOOKUP($B42,'Race 9'!$A$5:$I$35,8,FALSE))</f>
        <v>DNC</v>
      </c>
      <c r="V42" s="53">
        <f>IF(AND(U42&lt;50,U42&gt;0),400/(U42+3),IF(U42="DNF",400/(U$68+4),0))</f>
        <v>0</v>
      </c>
      <c r="W42" s="54" t="str">
        <f>IF(ISNA(VLOOKUP($B42,'Race 10'!$A$5:$I$35,8,FALSE)),"DNC",VLOOKUP($B42,'Race 10'!$A$5:$I$35,8,FALSE))</f>
        <v>DNC</v>
      </c>
      <c r="X42" s="53">
        <f>IF(AND(W42&lt;50,W42&gt;0),400/(W42+3),IF(W42="DNF",400/(W$68+4),0))</f>
        <v>0</v>
      </c>
      <c r="Y42" s="55">
        <f t="shared" si="12"/>
        <v>0</v>
      </c>
      <c r="Z42" s="56">
        <f t="shared" si="19"/>
        <v>0</v>
      </c>
      <c r="AA42" s="57">
        <f>RANK(Z42,$Z$4:$Z$66,0)</f>
        <v>24</v>
      </c>
      <c r="AB42" s="37">
        <f t="shared" si="13"/>
        <v>0</v>
      </c>
      <c r="AC42" s="37">
        <f t="shared" si="1"/>
        <v>0</v>
      </c>
      <c r="AD42" s="37">
        <f t="shared" si="2"/>
        <v>0</v>
      </c>
      <c r="AE42" s="37">
        <f t="shared" si="3"/>
        <v>0</v>
      </c>
      <c r="AF42" s="37">
        <f t="shared" si="4"/>
        <v>0</v>
      </c>
      <c r="AG42" s="37">
        <f t="shared" si="5"/>
        <v>0</v>
      </c>
      <c r="AH42" s="37">
        <f t="shared" si="6"/>
        <v>0</v>
      </c>
      <c r="AI42" s="37">
        <f t="shared" si="7"/>
        <v>0</v>
      </c>
      <c r="AJ42" s="37">
        <f t="shared" si="8"/>
        <v>0</v>
      </c>
      <c r="AK42" s="37">
        <f t="shared" si="9"/>
        <v>0</v>
      </c>
      <c r="AL42" s="37">
        <f t="shared" si="10"/>
        <v>0</v>
      </c>
    </row>
    <row r="43" spans="1:38" ht="12.75" hidden="1" customHeight="1" x14ac:dyDescent="0.2">
      <c r="A43">
        <f t="shared" si="11"/>
        <v>0</v>
      </c>
      <c r="B43" s="51">
        <v>216</v>
      </c>
      <c r="C43" s="68" t="str">
        <f>VLOOKUP($B43,[1]Sheet1!$A$3:$D$84,2,FALSE)</f>
        <v>Phantom</v>
      </c>
      <c r="D43" s="68" t="str">
        <f>VLOOKUP($B43,[1]Sheet1!$A$3:$D$84,3,FALSE)</f>
        <v>J Doidge</v>
      </c>
      <c r="E43" s="54" t="str">
        <f>IF(ISNA(VLOOKUP($B43,'Race 1'!$A$5:$I$31,8,FALSE)),"DNC",VLOOKUP(B43,'Race 1'!$A$5:$I$31,8,FALSE))</f>
        <v>DNC</v>
      </c>
      <c r="F43" s="53">
        <f>IF(AND(E43&lt;50,E43&gt;0),400/(E43+3),IF(E43="DNF",400/(E$68+4),0))</f>
        <v>0</v>
      </c>
      <c r="G43" s="54" t="str">
        <f>IF(ISNA(VLOOKUP($B43,'Race 2'!$A$5:$I$32,8,FALSE)),"DNC",VLOOKUP($B43,'Race 2'!$A$5:$I$32,8,FALSE))</f>
        <v>DNC</v>
      </c>
      <c r="H43" s="53">
        <f>IF(AND(G43&lt;50,G43&gt;0),400/(G43+3),IF(G43="DNF",400/(G$68+4),0))</f>
        <v>0</v>
      </c>
      <c r="I43" s="54" t="str">
        <f>IF(ISNA(VLOOKUP($B43,'Race 3'!$A$5:$I$35,8,FALSE)),"DNC",VLOOKUP($B43,'Race 3'!$A$5:$I$35,8,FALSE))</f>
        <v>DNC</v>
      </c>
      <c r="J43" s="53">
        <f>IF(AND(I43&lt;50,I43&gt;0),400/(I43+3),IF(I43="DNF",400/(I$68+4),0))</f>
        <v>0</v>
      </c>
      <c r="K43" s="54" t="str">
        <f>IF(ISNA(VLOOKUP($B43,'Race 4'!$A$5:$I$23,8,FALSE)),"DNC",VLOOKUP($B43,'Race 4'!$A$5:$I$23,8,FALSE))</f>
        <v>DNC</v>
      </c>
      <c r="L43" s="53">
        <f>IF(AND(K43&lt;50,K43&gt;0),400/(K43+3),IF(K43="DNF",400/(K$68+4),0))</f>
        <v>0</v>
      </c>
      <c r="M43" s="54" t="str">
        <f>IF(ISNA(VLOOKUP($B43,'Race 5'!$A$5:$I$33,8,FALSE)),"DNC",VLOOKUP($B43,'Race 5'!$A$5:$I$33,8,FALSE))</f>
        <v>DNC</v>
      </c>
      <c r="N43" s="53">
        <f>IF(AND(M43&lt;50,M43&gt;0),400/(M43+3),IF(M43="DNF",400/(M$68+4),0))</f>
        <v>0</v>
      </c>
      <c r="O43" s="54" t="str">
        <f>IF(ISNA(VLOOKUP($B43,'Race 6'!$A$5:$I$25,8,FALSE)),"DNC",VLOOKUP($B43,'Race 6'!$A$5:$I$25,8,FALSE))</f>
        <v>DNC</v>
      </c>
      <c r="P43" s="53">
        <f>IF(AND(O43&lt;50,O43&gt;0),400/(O43+3),IF(O43="DNF",400/(O$68+4),0))</f>
        <v>0</v>
      </c>
      <c r="Q43" s="54" t="str">
        <f>IF(ISNA(VLOOKUP($B43,'Race 7'!$A$5:$I$29,8,FALSE)),"DNC",VLOOKUP($B43,'Race 7'!$A$5:$I$29,8,FALSE))</f>
        <v>DNC</v>
      </c>
      <c r="R43" s="53">
        <f>IF(AND(Q43&lt;50,Q43&gt;0),400/(Q43+3),IF(Q43="DNF",400/(Q$68+4),0))</f>
        <v>0</v>
      </c>
      <c r="S43" s="54" t="str">
        <f>IF(ISNA(VLOOKUP($B43,'Race 8'!$A$5:$I$24,8,FALSE)),"DNC",VLOOKUP($B43,'Race 8'!$A$5:$I$24,8,FALSE))</f>
        <v>DNC</v>
      </c>
      <c r="T43" s="53">
        <f>IF(AND(S43&lt;50,S43&gt;0),400/(S43+3),IF(S43="DNF",400/(S$68+4),0))</f>
        <v>0</v>
      </c>
      <c r="U43" s="54" t="str">
        <f>IF(ISNA(VLOOKUP($B43,'Race 9'!$A$5:$I$35,8,FALSE)),"DNC",VLOOKUP($B43,'Race 9'!$A$5:$I$35,8,FALSE))</f>
        <v>DNC</v>
      </c>
      <c r="V43" s="53">
        <f>IF(AND(U43&lt;50,U43&gt;0),400/(U43+3),IF(U43="DNF",400/(U$68+4),0))</f>
        <v>0</v>
      </c>
      <c r="W43" s="54" t="str">
        <f>IF(ISNA(VLOOKUP($B43,'Race 10'!$A$5:$I$35,8,FALSE)),"DNC",VLOOKUP($B43,'Race 10'!$A$5:$I$35,8,FALSE))</f>
        <v>DNC</v>
      </c>
      <c r="X43" s="53">
        <f>IF(AND(W43&lt;50,W43&gt;0),400/(W43+3),IF(W43="DNF",400/(W$68+4),0))</f>
        <v>0</v>
      </c>
      <c r="Y43" s="55">
        <f t="shared" si="12"/>
        <v>0</v>
      </c>
      <c r="Z43" s="56">
        <f t="shared" si="19"/>
        <v>0</v>
      </c>
      <c r="AA43" s="57">
        <f>RANK(Z43,$Z$4:$Z$66,0)</f>
        <v>24</v>
      </c>
      <c r="AB43" s="37">
        <f t="shared" si="13"/>
        <v>0</v>
      </c>
      <c r="AC43" s="37">
        <f t="shared" si="1"/>
        <v>0</v>
      </c>
      <c r="AD43" s="37">
        <f t="shared" si="2"/>
        <v>0</v>
      </c>
      <c r="AE43" s="37">
        <f t="shared" si="3"/>
        <v>0</v>
      </c>
      <c r="AF43" s="37">
        <f t="shared" si="4"/>
        <v>0</v>
      </c>
      <c r="AG43" s="37">
        <f t="shared" si="5"/>
        <v>0</v>
      </c>
      <c r="AH43" s="37">
        <f t="shared" si="6"/>
        <v>0</v>
      </c>
      <c r="AI43" s="37">
        <f t="shared" si="7"/>
        <v>0</v>
      </c>
      <c r="AJ43" s="37">
        <f t="shared" si="8"/>
        <v>0</v>
      </c>
      <c r="AK43" s="37">
        <f t="shared" si="9"/>
        <v>0</v>
      </c>
      <c r="AL43" s="37">
        <f t="shared" si="10"/>
        <v>0</v>
      </c>
    </row>
    <row r="44" spans="1:38" customFormat="1" ht="12.75" hidden="1" customHeight="1" x14ac:dyDescent="0.2">
      <c r="A44">
        <f t="shared" si="11"/>
        <v>0</v>
      </c>
      <c r="B44" s="51">
        <v>217</v>
      </c>
      <c r="C44" s="68" t="str">
        <f>VLOOKUP($B44,[1]Sheet1!$A$3:$D$82,2,FALSE)</f>
        <v>Zoom</v>
      </c>
      <c r="D44" s="68">
        <f>VLOOKUP($B44,[1]Sheet1!$A$3:$D$82,3,FALSE)</f>
        <v>0</v>
      </c>
      <c r="E44" s="54" t="str">
        <f>IF(ISNA(VLOOKUP($B44,'Race 1'!$A$5:$I$31,8,FALSE)),"DNC",VLOOKUP(B44,'Race 1'!$A$5:$I$31,8,FALSE))</f>
        <v>DNC</v>
      </c>
      <c r="F44" s="53">
        <f>IF(AND(E44&lt;50,E44&gt;0),400/(E44+3),IF(E44="DNF",400/(E$68+4),0))</f>
        <v>0</v>
      </c>
      <c r="G44" s="54" t="str">
        <f>IF(ISNA(VLOOKUP($B44,'Race 2'!$A$5:$I$32,8,FALSE)),"DNC",VLOOKUP($B44,'Race 2'!$A$5:$I$32,8,FALSE))</f>
        <v>DNC</v>
      </c>
      <c r="H44" s="53">
        <f>IF(AND(G44&lt;50,G44&gt;0),400/(G44+3),IF(G44="DNF",400/(G$68+4),0))</f>
        <v>0</v>
      </c>
      <c r="I44" s="54" t="str">
        <f>IF(ISNA(VLOOKUP($B44,'Race 3'!$A$5:$I$35,8,FALSE)),"DNC",VLOOKUP($B44,'Race 3'!$A$5:$I$35,8,FALSE))</f>
        <v>DNC</v>
      </c>
      <c r="J44" s="53">
        <f>IF(AND(I44&lt;50,I44&gt;0),400/(I44+3),IF(I44="DNF",400/(I$68+4),0))</f>
        <v>0</v>
      </c>
      <c r="K44" s="54" t="str">
        <f>IF(ISNA(VLOOKUP($B44,'Race 4'!$A$5:$I$23,8,FALSE)),"DNC",VLOOKUP($B44,'Race 4'!$A$5:$I$23,8,FALSE))</f>
        <v>DNC</v>
      </c>
      <c r="L44" s="53">
        <f>IF(AND(K44&lt;50,K44&gt;0),400/(K44+3),IF(K44="DNF",400/(K$68+4),0))</f>
        <v>0</v>
      </c>
      <c r="M44" s="54" t="str">
        <f>IF(ISNA(VLOOKUP($B44,'Race 5'!$A$5:$I$33,8,FALSE)),"DNC",VLOOKUP($B44,'Race 5'!$A$5:$I$33,8,FALSE))</f>
        <v>DNC</v>
      </c>
      <c r="N44" s="53">
        <f>IF(AND(M44&lt;50,M44&gt;0),400/(M44+3),IF(M44="DNF",400/(M$68+4),0))</f>
        <v>0</v>
      </c>
      <c r="O44" s="54" t="str">
        <f>IF(ISNA(VLOOKUP($B44,'Race 6'!$A$5:$I$25,8,FALSE)),"DNC",VLOOKUP($B44,'Race 6'!$A$5:$I$25,8,FALSE))</f>
        <v>DNC</v>
      </c>
      <c r="P44" s="53">
        <f>IF(AND(O44&lt;50,O44&gt;0),400/(O44+3),IF(O44="DNF",400/(O$68+4),0))</f>
        <v>0</v>
      </c>
      <c r="Q44" s="54" t="str">
        <f>IF(ISNA(VLOOKUP($B44,'Race 7'!$A$5:$I$29,8,FALSE)),"DNC",VLOOKUP($B44,'Race 7'!$A$5:$I$29,8,FALSE))</f>
        <v>DNC</v>
      </c>
      <c r="R44" s="53">
        <f>IF(AND(Q44&lt;50,Q44&gt;0),400/(Q44+3),IF(Q44="DNF",400/(Q$68+4),0))</f>
        <v>0</v>
      </c>
      <c r="S44" s="54" t="str">
        <f>IF(ISNA(VLOOKUP($B44,'Race 8'!$A$5:$I$24,8,FALSE)),"DNC",VLOOKUP($B44,'Race 8'!$A$5:$I$24,8,FALSE))</f>
        <v>DNC</v>
      </c>
      <c r="T44" s="53">
        <f>IF(AND(S44&lt;50,S44&gt;0),400/(S44+3),IF(S44="DNF",400/(S$68+4),0))</f>
        <v>0</v>
      </c>
      <c r="U44" s="54" t="str">
        <f>IF(ISNA(VLOOKUP($B44,'Race 9'!$A$5:$I$35,8,FALSE)),"DNC",VLOOKUP($B44,'Race 9'!$A$5:$I$35,8,FALSE))</f>
        <v>DNC</v>
      </c>
      <c r="V44" s="53">
        <f>IF(AND(U44&lt;50,U44&gt;0),400/(U44+3),IF(U44="DNF",400/(U$68+4),0))</f>
        <v>0</v>
      </c>
      <c r="W44" s="54" t="str">
        <f>IF(ISNA(VLOOKUP($B44,'Race 10'!$A$5:$I$35,8,FALSE)),"DNC",VLOOKUP($B44,'Race 10'!$A$5:$I$35,8,FALSE))</f>
        <v>DNC</v>
      </c>
      <c r="X44" s="53">
        <f>IF(AND(W44&lt;50,W44&gt;0),400/(W44+3),IF(W44="DNF",400/(W$68+4),0))</f>
        <v>0</v>
      </c>
      <c r="Y44" s="55">
        <f t="shared" si="12"/>
        <v>0</v>
      </c>
      <c r="Z44" s="56">
        <f t="shared" si="19"/>
        <v>0</v>
      </c>
      <c r="AA44" s="57">
        <f>RANK(Z44,$Z$4:$Z$66,0)</f>
        <v>24</v>
      </c>
      <c r="AB44" s="37">
        <f t="shared" si="13"/>
        <v>0</v>
      </c>
      <c r="AC44" s="37">
        <f t="shared" si="1"/>
        <v>0</v>
      </c>
      <c r="AD44" s="37">
        <f t="shared" si="2"/>
        <v>0</v>
      </c>
      <c r="AE44" s="37">
        <f t="shared" si="3"/>
        <v>0</v>
      </c>
      <c r="AF44" s="37">
        <f t="shared" si="4"/>
        <v>0</v>
      </c>
      <c r="AG44" s="37">
        <f t="shared" si="5"/>
        <v>0</v>
      </c>
      <c r="AH44" s="37">
        <f t="shared" si="6"/>
        <v>0</v>
      </c>
      <c r="AI44" s="37">
        <f t="shared" si="7"/>
        <v>0</v>
      </c>
      <c r="AJ44" s="37">
        <f t="shared" si="8"/>
        <v>0</v>
      </c>
      <c r="AK44" s="37">
        <f t="shared" si="9"/>
        <v>0</v>
      </c>
      <c r="AL44" s="37">
        <f t="shared" si="10"/>
        <v>0</v>
      </c>
    </row>
    <row r="45" spans="1:38" ht="12.75" hidden="1" customHeight="1" x14ac:dyDescent="0.2">
      <c r="A45">
        <f t="shared" si="11"/>
        <v>0</v>
      </c>
      <c r="B45" s="51">
        <v>238</v>
      </c>
      <c r="C45" s="68" t="str">
        <f>VLOOKUP($B45,[1]Sheet1!$A$3:$D$82,2,FALSE)</f>
        <v>Pooh Stick</v>
      </c>
      <c r="D45" s="68" t="str">
        <f>VLOOKUP($B45,[1]Sheet1!$A$3:$D$82,3,FALSE)</f>
        <v>J Park</v>
      </c>
      <c r="E45" s="54" t="str">
        <f>IF(ISNA(VLOOKUP($B45,'Race 1'!$A$5:$I$31,8,FALSE)),"DNC",VLOOKUP(B45,'Race 1'!$A$5:$I$31,8,FALSE))</f>
        <v>DNC</v>
      </c>
      <c r="F45" s="53">
        <f>IF(AND(E45&lt;50,E45&gt;0),400/(E45+3),IF(E45="DNF",400/(E$68+4),0))</f>
        <v>0</v>
      </c>
      <c r="G45" s="54" t="str">
        <f>IF(ISNA(VLOOKUP($B45,'Race 2'!$A$5:$I$32,8,FALSE)),"DNC",VLOOKUP($B45,'Race 2'!$A$5:$I$32,8,FALSE))</f>
        <v>DNC</v>
      </c>
      <c r="H45" s="53">
        <f>IF(AND(G45&lt;50,G45&gt;0),400/(G45+3),IF(G45="DNF",400/(G$68+4),0))</f>
        <v>0</v>
      </c>
      <c r="I45" s="54" t="str">
        <f>IF(ISNA(VLOOKUP($B45,'Race 3'!$A$5:$I$35,8,FALSE)),"DNC",VLOOKUP($B45,'Race 3'!$A$5:$I$35,8,FALSE))</f>
        <v>DNC</v>
      </c>
      <c r="J45" s="53">
        <f>IF(AND(I45&lt;50,I45&gt;0),400/(I45+3),IF(I45="DNF",400/(I$68+4),0))</f>
        <v>0</v>
      </c>
      <c r="K45" s="54" t="str">
        <f>IF(ISNA(VLOOKUP($B45,'Race 4'!$A$5:$I$23,8,FALSE)),"DNC",VLOOKUP($B45,'Race 4'!$A$5:$I$23,8,FALSE))</f>
        <v>DNC</v>
      </c>
      <c r="L45" s="53">
        <f>IF(AND(K45&lt;50,K45&gt;0),400/(K45+3),IF(K45="DNF",400/(K$68+4),0))</f>
        <v>0</v>
      </c>
      <c r="M45" s="54" t="str">
        <f>IF(ISNA(VLOOKUP($B45,'Race 5'!$A$5:$I$33,8,FALSE)),"DNC",VLOOKUP($B45,'Race 5'!$A$5:$I$33,8,FALSE))</f>
        <v>DNC</v>
      </c>
      <c r="N45" s="53">
        <f>IF(AND(M45&lt;50,M45&gt;0),400/(M45+3),IF(M45="DNF",400/(M$68+4),0))</f>
        <v>0</v>
      </c>
      <c r="O45" s="54" t="str">
        <f>IF(ISNA(VLOOKUP($B45,'Race 6'!$A$5:$I$25,8,FALSE)),"DNC",VLOOKUP($B45,'Race 6'!$A$5:$I$25,8,FALSE))</f>
        <v>DNC</v>
      </c>
      <c r="P45" s="53">
        <f>IF(AND(O45&lt;50,O45&gt;0),400/(O45+3),IF(O45="DNF",400/(O$68+4),0))</f>
        <v>0</v>
      </c>
      <c r="Q45" s="54" t="str">
        <f>IF(ISNA(VLOOKUP($B45,'Race 7'!$A$5:$I$29,8,FALSE)),"DNC",VLOOKUP($B45,'Race 7'!$A$5:$I$29,8,FALSE))</f>
        <v>DNC</v>
      </c>
      <c r="R45" s="53">
        <f>IF(AND(Q45&lt;50,Q45&gt;0),400/(Q45+3),IF(Q45="DNF",400/(Q$68+4),0))</f>
        <v>0</v>
      </c>
      <c r="S45" s="54" t="str">
        <f>IF(ISNA(VLOOKUP($B45,'Race 8'!$A$5:$I$24,8,FALSE)),"DNC",VLOOKUP($B45,'Race 8'!$A$5:$I$24,8,FALSE))</f>
        <v>DNC</v>
      </c>
      <c r="T45" s="53">
        <f>IF(AND(S45&lt;50,S45&gt;0),400/(S45+3),IF(S45="DNF",400/(S$68+4),0))</f>
        <v>0</v>
      </c>
      <c r="U45" s="54" t="str">
        <f>IF(ISNA(VLOOKUP($B45,'Race 9'!$A$5:$I$35,8,FALSE)),"DNC",VLOOKUP($B45,'Race 9'!$A$5:$I$35,8,FALSE))</f>
        <v>DNC</v>
      </c>
      <c r="V45" s="53">
        <f>IF(AND(U45&lt;50,U45&gt;0),400/(U45+3),IF(U45="DNF",400/(U$68+4),0))</f>
        <v>0</v>
      </c>
      <c r="W45" s="54" t="str">
        <f>IF(ISNA(VLOOKUP($B45,'Race 10'!$A$5:$I$35,8,FALSE)),"DNC",VLOOKUP($B45,'Race 10'!$A$5:$I$35,8,FALSE))</f>
        <v>DNC</v>
      </c>
      <c r="X45" s="53">
        <f>IF(AND(W45&lt;50,W45&gt;0),400/(W45+3),IF(W45="DNF",400/(W$68+4),0))</f>
        <v>0</v>
      </c>
      <c r="Y45" s="55">
        <f t="shared" si="12"/>
        <v>0</v>
      </c>
      <c r="Z45" s="56">
        <f t="shared" si="19"/>
        <v>0</v>
      </c>
      <c r="AA45" s="57">
        <f>RANK(Z45,$Z$4:$Z$66,0)</f>
        <v>24</v>
      </c>
      <c r="AB45" s="37">
        <f t="shared" si="13"/>
        <v>0</v>
      </c>
      <c r="AC45" s="37">
        <f t="shared" si="1"/>
        <v>0</v>
      </c>
      <c r="AD45" s="37">
        <f t="shared" si="2"/>
        <v>0</v>
      </c>
      <c r="AE45" s="37">
        <f t="shared" si="3"/>
        <v>0</v>
      </c>
      <c r="AF45" s="37">
        <f t="shared" si="4"/>
        <v>0</v>
      </c>
      <c r="AG45" s="37">
        <f t="shared" si="5"/>
        <v>0</v>
      </c>
      <c r="AH45" s="37">
        <f t="shared" si="6"/>
        <v>0</v>
      </c>
      <c r="AI45" s="37">
        <f t="shared" si="7"/>
        <v>0</v>
      </c>
      <c r="AJ45" s="37">
        <f t="shared" si="8"/>
        <v>0</v>
      </c>
      <c r="AK45" s="37">
        <f t="shared" si="9"/>
        <v>0</v>
      </c>
      <c r="AL45" s="37">
        <f t="shared" si="10"/>
        <v>0</v>
      </c>
    </row>
    <row r="46" spans="1:38" ht="12.75" customHeight="1" x14ac:dyDescent="0.2">
      <c r="A46">
        <f t="shared" si="11"/>
        <v>1</v>
      </c>
      <c r="B46" s="51">
        <v>252</v>
      </c>
      <c r="C46" s="68" t="str">
        <f>VLOOKUP($B46,[1]Sheet1!$A$3:$D$82,2,FALSE)</f>
        <v>Twilight</v>
      </c>
      <c r="D46" s="68" t="str">
        <f>VLOOKUP($B46,[1]Sheet1!$A$3:$D$82,3,FALSE)</f>
        <v>T Kite</v>
      </c>
      <c r="E46" s="54">
        <f>IF(ISNA(VLOOKUP($B46,'Race 1'!$A$5:$I$31,8,FALSE)),"DNC",VLOOKUP(B46,'Race 1'!$A$5:$I$31,8,FALSE))</f>
        <v>6</v>
      </c>
      <c r="F46" s="53">
        <f>IF(AND(E46&lt;50,E46&gt;0),400/(E46+3),IF(E46="DNF",400/(E$68+4),0))</f>
        <v>44.444444444444443</v>
      </c>
      <c r="G46" s="54">
        <f>IF(ISNA(VLOOKUP($B46,'Race 2'!$A$5:$I$32,8,FALSE)),"DNC",VLOOKUP($B46,'Race 2'!$A$5:$I$32,8,FALSE))</f>
        <v>6</v>
      </c>
      <c r="H46" s="53">
        <f>IF(AND(G46&lt;50,G46&gt;0),400/(G46+3),IF(G46="DNF",400/(G$68+4),0))</f>
        <v>44.444444444444443</v>
      </c>
      <c r="I46" s="54">
        <f>IF(ISNA(VLOOKUP($B46,'Race 3'!$A$5:$I$35,8,FALSE)),"DNC",VLOOKUP($B46,'Race 3'!$A$5:$I$35,8,FALSE))</f>
        <v>7</v>
      </c>
      <c r="J46" s="53">
        <f>IF(AND(I46&lt;50,I46&gt;0),400/(I46+3),IF(I46="DNF",400/(I$68+4),0))</f>
        <v>40</v>
      </c>
      <c r="K46" s="54">
        <f>IF(ISNA(VLOOKUP($B46,'Race 4'!$A$5:$I$23,8,FALSE)),"DNC",VLOOKUP($B46,'Race 4'!$A$5:$I$23,8,FALSE))</f>
        <v>6</v>
      </c>
      <c r="L46" s="53">
        <f>IF(AND(K46&lt;50,K46&gt;0),400/(K46+3),IF(K46="DNF",400/(K$68+4),0))</f>
        <v>44.444444444444443</v>
      </c>
      <c r="M46" s="54" t="str">
        <f>IF(ISNA(VLOOKUP($B46,'Race 5'!$A$5:$I$33,8,FALSE)),"DNC",VLOOKUP($B46,'Race 5'!$A$5:$I$33,8,FALSE))</f>
        <v>DNC</v>
      </c>
      <c r="N46" s="53">
        <f>IF(AND(M46&lt;50,M46&gt;0),400/(M46+3),IF(M46="DNF",400/(M$68+4),0))</f>
        <v>0</v>
      </c>
      <c r="O46" s="54" t="str">
        <f>IF(ISNA(VLOOKUP($B46,'Race 6'!$A$5:$I$25,8,FALSE)),"DNC",VLOOKUP($B46,'Race 6'!$A$5:$I$25,8,FALSE))</f>
        <v>DNC</v>
      </c>
      <c r="P46" s="53">
        <f>IF(AND(O46&lt;50,O46&gt;0),400/(O46+3),IF(O46="DNF",400/(O$68+4),0))</f>
        <v>0</v>
      </c>
      <c r="Q46" s="54">
        <f>IF(ISNA(VLOOKUP($B46,'Race 7'!$A$5:$I$29,8,FALSE)),"DNC",VLOOKUP($B46,'Race 7'!$A$5:$I$29,8,FALSE))</f>
        <v>9</v>
      </c>
      <c r="R46" s="53">
        <f>IF(AND(Q46&lt;50,Q46&gt;0),400/(Q46+3),IF(Q46="DNF",400/(Q$68+4),0))</f>
        <v>33.333333333333336</v>
      </c>
      <c r="S46" s="54">
        <f>IF(ISNA(VLOOKUP($B46,'Race 8'!$A$5:$I$24,8,FALSE)),"DNC",VLOOKUP($B46,'Race 8'!$A$5:$I$24,8,FALSE))</f>
        <v>7</v>
      </c>
      <c r="T46" s="53">
        <f>IF(AND(S46&lt;50,S46&gt;0),400/(S46+3),IF(S46="DNF",400/(S$68+4),0))</f>
        <v>40</v>
      </c>
      <c r="U46" s="54" t="str">
        <f>IF(ISNA(VLOOKUP($B46,'Race 9'!$A$5:$I$35,8,FALSE)),"DNC",VLOOKUP($B46,'Race 9'!$A$5:$I$35,8,FALSE))</f>
        <v>DNC</v>
      </c>
      <c r="V46" s="53">
        <f>IF(AND(U46&lt;50,U46&gt;0),400/(U46+3),IF(U46="DNF",400/(U$68+4),0))</f>
        <v>0</v>
      </c>
      <c r="W46" s="54" t="str">
        <f>IF(ISNA(VLOOKUP($B46,'Race 10'!$A$5:$I$35,8,FALSE)),"DNC",VLOOKUP($B46,'Race 10'!$A$5:$I$35,8,FALSE))</f>
        <v>DNC</v>
      </c>
      <c r="X46" s="53">
        <f>IF(AND(W46&lt;50,W46&gt;0),400/(W46+3),IF(W46="DNF",400/(W$68+4),0))</f>
        <v>0</v>
      </c>
      <c r="Y46" s="55">
        <f t="shared" si="12"/>
        <v>246.66666666666669</v>
      </c>
      <c r="Z46" s="56">
        <f t="shared" si="19"/>
        <v>246.66666666666669</v>
      </c>
      <c r="AA46" s="57">
        <f>RANK(Z46,$Z$4:$Z$66,0)</f>
        <v>9</v>
      </c>
      <c r="AB46" s="37">
        <f t="shared" si="13"/>
        <v>0</v>
      </c>
      <c r="AC46" s="37">
        <f t="shared" si="1"/>
        <v>44.444444444444443</v>
      </c>
      <c r="AD46" s="37">
        <f t="shared" si="2"/>
        <v>44.444444444444443</v>
      </c>
      <c r="AE46" s="37">
        <f t="shared" si="3"/>
        <v>40</v>
      </c>
      <c r="AF46" s="37">
        <f t="shared" si="4"/>
        <v>44.444444444444443</v>
      </c>
      <c r="AG46" s="37">
        <f t="shared" si="5"/>
        <v>0</v>
      </c>
      <c r="AH46" s="37">
        <f t="shared" si="6"/>
        <v>0</v>
      </c>
      <c r="AI46" s="37">
        <f t="shared" si="7"/>
        <v>33.333333333333336</v>
      </c>
      <c r="AJ46" s="37">
        <f t="shared" si="8"/>
        <v>40</v>
      </c>
      <c r="AK46" s="37">
        <f t="shared" si="9"/>
        <v>0</v>
      </c>
      <c r="AL46" s="37">
        <f t="shared" si="10"/>
        <v>0</v>
      </c>
    </row>
    <row r="47" spans="1:38" customFormat="1" ht="12.75" customHeight="1" x14ac:dyDescent="0.2">
      <c r="A47">
        <f t="shared" si="11"/>
        <v>1</v>
      </c>
      <c r="B47" s="51">
        <v>254</v>
      </c>
      <c r="C47" s="68" t="str">
        <f>VLOOKUP($B47,[1]Sheet1!$A$3:$D$82,2,FALSE)</f>
        <v>Wave Dancer</v>
      </c>
      <c r="D47" s="68" t="str">
        <f>VLOOKUP($B47,[1]Sheet1!$A$3:$D$82,3,FALSE)</f>
        <v>R Ineson</v>
      </c>
      <c r="E47" s="54" t="str">
        <f>IF(ISNA(VLOOKUP($B47,'Race 1'!$A$5:$I$31,8,FALSE)),"DNC",VLOOKUP(B47,'Race 1'!$A$5:$I$31,8,FALSE))</f>
        <v>DNC</v>
      </c>
      <c r="F47" s="53">
        <f>IF(AND(E47&lt;50,E47&gt;0),400/(E47+3),IF(E47="DNF",400/(E$68+4),0))</f>
        <v>0</v>
      </c>
      <c r="G47" s="54" t="str">
        <f>IF(ISNA(VLOOKUP($B47,'Race 2'!$A$5:$I$32,8,FALSE)),"DNC",VLOOKUP($B47,'Race 2'!$A$5:$I$32,8,FALSE))</f>
        <v>DNC</v>
      </c>
      <c r="H47" s="53">
        <f>IF(AND(G47&lt;50,G47&gt;0),400/(G47+3),IF(G47="DNF",400/(G$68+4),0))</f>
        <v>0</v>
      </c>
      <c r="I47" s="54">
        <f>IF(ISNA(VLOOKUP($B47,'Race 3'!$A$5:$I$35,8,FALSE)),"DNC",VLOOKUP($B47,'Race 3'!$A$5:$I$35,8,FALSE))</f>
        <v>13</v>
      </c>
      <c r="J47" s="53">
        <f>IF(AND(I47&lt;50,I47&gt;0),400/(I47+3),IF(I47="DNF",400/(I$68+4),0))</f>
        <v>25</v>
      </c>
      <c r="K47" s="54">
        <f>IF(ISNA(VLOOKUP($B47,'Race 4'!$A$5:$I$23,8,FALSE)),"DNC",VLOOKUP($B47,'Race 4'!$A$5:$I$23,8,FALSE))</f>
        <v>11</v>
      </c>
      <c r="L47" s="53">
        <f>IF(AND(K47&lt;50,K47&gt;0),400/(K47+3),IF(K47="DNF",400/(K$68+4),0))</f>
        <v>28.571428571428573</v>
      </c>
      <c r="M47" s="54">
        <f>IF(ISNA(VLOOKUP($B47,'Race 5'!$A$5:$I$33,8,FALSE)),"DNC",VLOOKUP($B47,'Race 5'!$A$5:$I$33,8,FALSE))</f>
        <v>9</v>
      </c>
      <c r="N47" s="53">
        <f>IF(AND(M47&lt;50,M47&gt;0),400/(M47+3),IF(M47="DNF",400/(M$68+4),0))</f>
        <v>33.333333333333336</v>
      </c>
      <c r="O47" s="54">
        <f>IF(ISNA(VLOOKUP($B47,'Race 6'!$A$5:$I$25,8,FALSE)),"DNC",VLOOKUP($B47,'Race 6'!$A$5:$I$25,8,FALSE))</f>
        <v>13</v>
      </c>
      <c r="P47" s="53">
        <f>IF(AND(O47&lt;50,O47&gt;0),400/(O47+3),IF(O47="DNF",400/(O$68+4),0))</f>
        <v>25</v>
      </c>
      <c r="Q47" s="54">
        <f>IF(ISNA(VLOOKUP($B47,'Race 7'!$A$5:$I$29,8,FALSE)),"DNC",VLOOKUP($B47,'Race 7'!$A$5:$I$29,8,FALSE))</f>
        <v>7</v>
      </c>
      <c r="R47" s="53">
        <f>IF(AND(Q47&lt;50,Q47&gt;0),400/(Q47+3),IF(Q47="DNF",400/(Q$68+4),0))</f>
        <v>40</v>
      </c>
      <c r="S47" s="54">
        <f>IF(ISNA(VLOOKUP($B47,'Race 8'!$A$5:$I$24,8,FALSE)),"DNC",VLOOKUP($B47,'Race 8'!$A$5:$I$24,8,FALSE))</f>
        <v>2</v>
      </c>
      <c r="T47" s="53">
        <f>IF(AND(S47&lt;50,S47&gt;0),400/(S47+3),IF(S47="DNF",400/(S$68+4),0))</f>
        <v>80</v>
      </c>
      <c r="U47" s="54" t="str">
        <f>IF(ISNA(VLOOKUP($B47,'Race 9'!$A$5:$I$35,8,FALSE)),"DNC",VLOOKUP($B47,'Race 9'!$A$5:$I$35,8,FALSE))</f>
        <v>DNC</v>
      </c>
      <c r="V47" s="53">
        <f>IF(AND(U47&lt;50,U47&gt;0),400/(U47+3),IF(U47="DNF",400/(U$68+4),0))</f>
        <v>0</v>
      </c>
      <c r="W47" s="54" t="str">
        <f>IF(ISNA(VLOOKUP($B47,'Race 10'!$A$5:$I$35,8,FALSE)),"DNC",VLOOKUP($B47,'Race 10'!$A$5:$I$35,8,FALSE))</f>
        <v>DNC</v>
      </c>
      <c r="X47" s="53">
        <f>IF(AND(W47&lt;50,W47&gt;0),400/(W47+3),IF(W47="DNF",400/(W$68+4),0))</f>
        <v>0</v>
      </c>
      <c r="Y47" s="55">
        <f t="shared" si="12"/>
        <v>231.90476190476193</v>
      </c>
      <c r="Z47" s="56">
        <f t="shared" si="19"/>
        <v>231.90476190476193</v>
      </c>
      <c r="AA47" s="57">
        <f>RANK(Z47,$Z$4:$Z$66,0)</f>
        <v>11</v>
      </c>
      <c r="AB47" s="37">
        <f t="shared" si="13"/>
        <v>0</v>
      </c>
      <c r="AC47" s="37">
        <f t="shared" si="1"/>
        <v>0</v>
      </c>
      <c r="AD47" s="37">
        <f t="shared" si="2"/>
        <v>0</v>
      </c>
      <c r="AE47" s="37">
        <f t="shared" si="3"/>
        <v>25</v>
      </c>
      <c r="AF47" s="37">
        <f t="shared" si="4"/>
        <v>28.571428571428573</v>
      </c>
      <c r="AG47" s="37">
        <f t="shared" si="5"/>
        <v>33.333333333333336</v>
      </c>
      <c r="AH47" s="37">
        <f t="shared" si="6"/>
        <v>25</v>
      </c>
      <c r="AI47" s="37">
        <f t="shared" si="7"/>
        <v>40</v>
      </c>
      <c r="AJ47" s="37">
        <f t="shared" si="8"/>
        <v>80</v>
      </c>
      <c r="AK47" s="37">
        <f t="shared" si="9"/>
        <v>0</v>
      </c>
      <c r="AL47" s="37">
        <f t="shared" si="10"/>
        <v>0</v>
      </c>
    </row>
    <row r="48" spans="1:38" ht="12.75" customHeight="1" x14ac:dyDescent="0.2">
      <c r="A48">
        <f t="shared" si="11"/>
        <v>1</v>
      </c>
      <c r="B48" s="51">
        <v>256</v>
      </c>
      <c r="C48" s="68" t="str">
        <f>VLOOKUP($B48,[1]Sheet1!$A$3:$D$82,2,FALSE)</f>
        <v>Front Runner</v>
      </c>
      <c r="D48" s="68" t="str">
        <f>VLOOKUP($B48,[1]Sheet1!$A$3:$D$82,3,FALSE)</f>
        <v>D Le Page</v>
      </c>
      <c r="E48" s="54">
        <f>IF(ISNA(VLOOKUP($B48,'Race 1'!$A$5:$I$31,8,FALSE)),"DNC",VLOOKUP(B48,'Race 1'!$A$5:$I$31,8,FALSE))</f>
        <v>10</v>
      </c>
      <c r="F48" s="53">
        <f>IF(AND(E48&lt;50,E48&gt;0),400/(E48+3),IF(E48="DNF",400/(E$68+4),0))</f>
        <v>30.76923076923077</v>
      </c>
      <c r="G48" s="54">
        <f>IF(ISNA(VLOOKUP($B48,'Race 2'!$A$5:$I$32,8,FALSE)),"DNC",VLOOKUP($B48,'Race 2'!$A$5:$I$32,8,FALSE))</f>
        <v>17</v>
      </c>
      <c r="H48" s="53">
        <f>IF(AND(G48&lt;50,G48&gt;0),400/(G48+3),IF(G48="DNF",400/(G$68+4),0))</f>
        <v>20</v>
      </c>
      <c r="I48" s="54" t="str">
        <f>IF(ISNA(VLOOKUP($B48,'Race 3'!$A$5:$I$35,8,FALSE)),"DNC",VLOOKUP($B48,'Race 3'!$A$5:$I$35,8,FALSE))</f>
        <v>DNC</v>
      </c>
      <c r="J48" s="53">
        <f>IF(AND(I48&lt;50,I48&gt;0),400/(I48+3),IF(I48="DNF",400/(I$68+4),0))</f>
        <v>0</v>
      </c>
      <c r="K48" s="54" t="str">
        <f>IF(ISNA(VLOOKUP($B48,'Race 4'!$A$5:$I$23,8,FALSE)),"DNC",VLOOKUP($B48,'Race 4'!$A$5:$I$23,8,FALSE))</f>
        <v>DNC</v>
      </c>
      <c r="L48" s="53">
        <f>IF(AND(K48&lt;50,K48&gt;0),400/(K48+3),IF(K48="DNF",400/(K$68+4),0))</f>
        <v>0</v>
      </c>
      <c r="M48" s="54">
        <f>IF(ISNA(VLOOKUP($B48,'Race 5'!$A$5:$I$33,8,FALSE)),"DNC",VLOOKUP($B48,'Race 5'!$A$5:$I$33,8,FALSE))</f>
        <v>3</v>
      </c>
      <c r="N48" s="53">
        <f>IF(AND(M48&lt;50,M48&gt;0),400/(M48+3),IF(M48="DNF",400/(M$68+4),0))</f>
        <v>66.666666666666671</v>
      </c>
      <c r="O48" s="54">
        <f>IF(ISNA(VLOOKUP($B48,'Race 6'!$A$5:$I$25,8,FALSE)),"DNC",VLOOKUP($B48,'Race 6'!$A$5:$I$25,8,FALSE))</f>
        <v>12</v>
      </c>
      <c r="P48" s="53">
        <f>IF(AND(O48&lt;50,O48&gt;0),400/(O48+3),IF(O48="DNF",400/(O$68+4),0))</f>
        <v>26.666666666666668</v>
      </c>
      <c r="Q48" s="54">
        <f>IF(ISNA(VLOOKUP($B48,'Race 7'!$A$5:$I$29,8,FALSE)),"DNC",VLOOKUP($B48,'Race 7'!$A$5:$I$29,8,FALSE))</f>
        <v>10</v>
      </c>
      <c r="R48" s="53">
        <f>IF(AND(Q48&lt;50,Q48&gt;0),400/(Q48+3),IF(Q48="DNF",400/(Q$68+4),0))</f>
        <v>30.76923076923077</v>
      </c>
      <c r="S48" s="54">
        <f>IF(ISNA(VLOOKUP($B48,'Race 8'!$A$5:$I$24,8,FALSE)),"DNC",VLOOKUP($B48,'Race 8'!$A$5:$I$24,8,FALSE))</f>
        <v>6</v>
      </c>
      <c r="T48" s="53">
        <f>IF(AND(S48&lt;50,S48&gt;0),400/(S48+3),IF(S48="DNF",400/(S$68+4),0))</f>
        <v>44.444444444444443</v>
      </c>
      <c r="U48" s="54" t="str">
        <f>IF(ISNA(VLOOKUP($B48,'Race 9'!$A$5:$I$35,8,FALSE)),"DNC",VLOOKUP($B48,'Race 9'!$A$5:$I$35,8,FALSE))</f>
        <v>DNC</v>
      </c>
      <c r="V48" s="53">
        <f>IF(AND(U48&lt;50,U48&gt;0),400/(U48+3),IF(U48="DNF",400/(U$68+4),0))</f>
        <v>0</v>
      </c>
      <c r="W48" s="54" t="str">
        <f>IF(ISNA(VLOOKUP($B48,'Race 10'!$A$5:$I$35,8,FALSE)),"DNC",VLOOKUP($B48,'Race 10'!$A$5:$I$35,8,FALSE))</f>
        <v>DNC</v>
      </c>
      <c r="X48" s="53">
        <f>IF(AND(W48&lt;50,W48&gt;0),400/(W48+3),IF(W48="DNF",400/(W$68+4),0))</f>
        <v>0</v>
      </c>
      <c r="Y48" s="55">
        <f t="shared" si="12"/>
        <v>219.31623931623932</v>
      </c>
      <c r="Z48" s="56">
        <f t="shared" si="19"/>
        <v>219.31623931623932</v>
      </c>
      <c r="AA48" s="57">
        <f>RANK(Z48,$Z$4:$Z$66,0)</f>
        <v>13</v>
      </c>
      <c r="AB48" s="37">
        <f t="shared" si="13"/>
        <v>0</v>
      </c>
      <c r="AC48" s="37">
        <f t="shared" si="1"/>
        <v>30.76923076923077</v>
      </c>
      <c r="AD48" s="37">
        <f t="shared" si="2"/>
        <v>20</v>
      </c>
      <c r="AE48" s="37">
        <f t="shared" si="3"/>
        <v>0</v>
      </c>
      <c r="AF48" s="37">
        <f t="shared" si="4"/>
        <v>0</v>
      </c>
      <c r="AG48" s="37">
        <f t="shared" si="5"/>
        <v>66.666666666666671</v>
      </c>
      <c r="AH48" s="37">
        <f t="shared" si="6"/>
        <v>26.666666666666668</v>
      </c>
      <c r="AI48" s="37">
        <f t="shared" si="7"/>
        <v>30.76923076923077</v>
      </c>
      <c r="AJ48" s="37">
        <f t="shared" si="8"/>
        <v>44.444444444444443</v>
      </c>
      <c r="AK48" s="37">
        <f t="shared" si="9"/>
        <v>0</v>
      </c>
      <c r="AL48" s="37">
        <f t="shared" si="10"/>
        <v>0</v>
      </c>
    </row>
    <row r="49" spans="1:38" ht="12.75" hidden="1" customHeight="1" x14ac:dyDescent="0.2">
      <c r="A49">
        <f>IF(SUM(E49:X49)=0,0,1)</f>
        <v>0</v>
      </c>
      <c r="B49" s="51">
        <v>260</v>
      </c>
      <c r="C49" s="68" t="str">
        <f>VLOOKUP($B49,[1]Sheet1!$A$3:$D$82,2,FALSE)</f>
        <v>Mi Mistress</v>
      </c>
      <c r="D49" s="68" t="str">
        <f>VLOOKUP($B49,[1]Sheet1!$A$3:$D$82,3,FALSE)</f>
        <v>R Ineson</v>
      </c>
      <c r="E49" s="54" t="str">
        <f>IF(ISNA(VLOOKUP($B49,'Race 1'!$A$5:$I$31,8,FALSE)),"DNC",VLOOKUP(B49,'Race 1'!$A$5:$I$31,8,FALSE))</f>
        <v>DNC</v>
      </c>
      <c r="F49" s="53">
        <f>IF(AND(E49&lt;50,E49&gt;0),400/(E49+3),IF(E49="DNF",400/(E$68+4),0))</f>
        <v>0</v>
      </c>
      <c r="G49" s="54" t="str">
        <f>IF(ISNA(VLOOKUP($B49,'Race 2'!$A$5:$I$32,8,FALSE)),"DNC",VLOOKUP($B49,'Race 2'!$A$5:$I$32,8,FALSE))</f>
        <v>DNC</v>
      </c>
      <c r="H49" s="53">
        <f>IF(AND(G49&lt;50,G49&gt;0),400/(G49+3),IF(G49="DNF",400/(G$68+4),0))</f>
        <v>0</v>
      </c>
      <c r="I49" s="54" t="str">
        <f>IF(ISNA(VLOOKUP($B49,'Race 3'!$A$5:$I$35,8,FALSE)),"DNC",VLOOKUP($B49,'Race 3'!$A$5:$I$35,8,FALSE))</f>
        <v>DNC</v>
      </c>
      <c r="J49" s="53">
        <f>IF(AND(I49&lt;50,I49&gt;0),400/(I49+3),IF(I49="DNF",400/(I$68+4),0))</f>
        <v>0</v>
      </c>
      <c r="K49" s="54" t="str">
        <f>IF(ISNA(VLOOKUP($B49,'Race 4'!$A$5:$I$23,8,FALSE)),"DNC",VLOOKUP($B49,'Race 4'!$A$5:$I$23,8,FALSE))</f>
        <v>DNC</v>
      </c>
      <c r="L49" s="53">
        <f>IF(AND(K49&lt;50,K49&gt;0),400/(K49+3),IF(K49="DNF",400/(K$68+4),0))</f>
        <v>0</v>
      </c>
      <c r="M49" s="54" t="str">
        <f>IF(ISNA(VLOOKUP($B49,'Race 5'!$A$5:$I$33,8,FALSE)),"DNC",VLOOKUP($B49,'Race 5'!$A$5:$I$33,8,FALSE))</f>
        <v>DNC</v>
      </c>
      <c r="N49" s="53">
        <f>IF(AND(M49&lt;50,M49&gt;0),400/(M49+3),IF(M49="DNF",400/(M$68+4),0))</f>
        <v>0</v>
      </c>
      <c r="O49" s="54" t="str">
        <f>IF(ISNA(VLOOKUP($B49,'Race 6'!$A$5:$I$25,8,FALSE)),"DNC",VLOOKUP($B49,'Race 6'!$A$5:$I$25,8,FALSE))</f>
        <v>DNC</v>
      </c>
      <c r="P49" s="53">
        <f>IF(AND(O49&lt;50,O49&gt;0),400/(O49+3),IF(O49="DNF",400/(O$68+4),0))</f>
        <v>0</v>
      </c>
      <c r="Q49" s="54" t="str">
        <f>IF(ISNA(VLOOKUP($B49,'Race 7'!$A$5:$I$29,8,FALSE)),"DNC",VLOOKUP($B49,'Race 7'!$A$5:$I$29,8,FALSE))</f>
        <v>DNC</v>
      </c>
      <c r="R49" s="53">
        <f>IF(AND(Q49&lt;50,Q49&gt;0),400/(Q49+3),IF(Q49="DNF",400/(Q$68+4),0))</f>
        <v>0</v>
      </c>
      <c r="S49" s="54" t="str">
        <f>IF(ISNA(VLOOKUP($B49,'Race 8'!$A$5:$I$24,8,FALSE)),"DNC",VLOOKUP($B49,'Race 8'!$A$5:$I$24,8,FALSE))</f>
        <v>DNC</v>
      </c>
      <c r="T49" s="53">
        <f>IF(AND(S49&lt;50,S49&gt;0),400/(S49+3),IF(S49="DNF",400/(S$68+4),0))</f>
        <v>0</v>
      </c>
      <c r="U49" s="54" t="str">
        <f>IF(ISNA(VLOOKUP($B49,'Race 9'!$A$5:$I$35,8,FALSE)),"DNC",VLOOKUP($B49,'Race 9'!$A$5:$I$35,8,FALSE))</f>
        <v>DNC</v>
      </c>
      <c r="V49" s="53">
        <f>IF(AND(U49&lt;50,U49&gt;0),400/(U49+3),IF(U49="DNF",400/(U$68+4),0))</f>
        <v>0</v>
      </c>
      <c r="W49" s="54" t="str">
        <f>IF(ISNA(VLOOKUP($B49,'Race 10'!$A$5:$I$35,8,FALSE)),"DNC",VLOOKUP($B49,'Race 10'!$A$5:$I$35,8,FALSE))</f>
        <v>DNC</v>
      </c>
      <c r="X49" s="53">
        <f>IF(AND(W49&lt;50,W49&gt;0),400/(W49+3),IF(W49="DNF",400/(W$68+4),0))</f>
        <v>0</v>
      </c>
      <c r="Y49" s="55">
        <f t="shared" si="12"/>
        <v>0</v>
      </c>
      <c r="Z49" s="56">
        <f t="shared" si="19"/>
        <v>0</v>
      </c>
      <c r="AA49" s="57">
        <f>RANK(Z49,$Z$4:$Z$66,0)</f>
        <v>24</v>
      </c>
      <c r="AB49" s="37">
        <f t="shared" si="13"/>
        <v>0</v>
      </c>
      <c r="AC49" s="37">
        <f t="shared" si="1"/>
        <v>0</v>
      </c>
      <c r="AD49" s="37">
        <f t="shared" si="2"/>
        <v>0</v>
      </c>
      <c r="AE49" s="37">
        <f t="shared" si="3"/>
        <v>0</v>
      </c>
      <c r="AF49" s="37">
        <f t="shared" si="4"/>
        <v>0</v>
      </c>
      <c r="AG49" s="37">
        <f t="shared" si="5"/>
        <v>0</v>
      </c>
      <c r="AH49" s="37">
        <f t="shared" si="6"/>
        <v>0</v>
      </c>
      <c r="AI49" s="37">
        <f t="shared" si="7"/>
        <v>0</v>
      </c>
      <c r="AJ49" s="37">
        <f t="shared" si="8"/>
        <v>0</v>
      </c>
      <c r="AK49" s="37">
        <f t="shared" si="9"/>
        <v>0</v>
      </c>
      <c r="AL49" s="37">
        <f t="shared" si="10"/>
        <v>0</v>
      </c>
    </row>
    <row r="50" spans="1:38" ht="12.75" hidden="1" customHeight="1" x14ac:dyDescent="0.2">
      <c r="A50">
        <f t="shared" si="11"/>
        <v>0</v>
      </c>
      <c r="B50" s="51">
        <v>301</v>
      </c>
      <c r="C50" s="68" t="str">
        <f>VLOOKUP($B50,[1]Sheet1!$A$3:$D$84,2,FALSE)</f>
        <v>Vave</v>
      </c>
      <c r="D50" s="68" t="str">
        <f>VLOOKUP($B50,[1]Sheet1!$A$3:$D$84,3,FALSE)</f>
        <v>T Riley</v>
      </c>
      <c r="E50" s="54" t="str">
        <f>IF(ISNA(VLOOKUP($B50,'Race 1'!$A$5:$I$31,8,FALSE)),"DNC",VLOOKUP(B50,'Race 1'!$A$5:$I$31,8,FALSE))</f>
        <v>DNC</v>
      </c>
      <c r="F50" s="53">
        <f>IF(AND(E50&lt;50,E50&gt;0),400/(E50+3),IF(E50="DNF",400/(E$68+4),0))</f>
        <v>0</v>
      </c>
      <c r="G50" s="54" t="str">
        <f>IF(ISNA(VLOOKUP($B50,'Race 2'!$A$5:$I$32,8,FALSE)),"DNC",VLOOKUP($B50,'Race 2'!$A$5:$I$32,8,FALSE))</f>
        <v>DNC</v>
      </c>
      <c r="H50" s="53">
        <f>IF(AND(G50&lt;50,G50&gt;0),400/(G50+3),IF(G50="DNF",400/(G$68+4),0))</f>
        <v>0</v>
      </c>
      <c r="I50" s="54" t="str">
        <f>IF(ISNA(VLOOKUP($B50,'Race 3'!$A$5:$I$35,8,FALSE)),"DNC",VLOOKUP($B50,'Race 3'!$A$5:$I$35,8,FALSE))</f>
        <v>DNC</v>
      </c>
      <c r="J50" s="53">
        <f>IF(AND(I50&lt;50,I50&gt;0),400/(I50+3),IF(I50="DNF",400/(I$68+4),0))</f>
        <v>0</v>
      </c>
      <c r="K50" s="54" t="str">
        <f>IF(ISNA(VLOOKUP($B50,'Race 4'!$A$5:$I$23,8,FALSE)),"DNC",VLOOKUP($B50,'Race 4'!$A$5:$I$23,8,FALSE))</f>
        <v>DNC</v>
      </c>
      <c r="L50" s="53">
        <f>IF(AND(K50&lt;50,K50&gt;0),400/(K50+3),IF(K50="DNF",400/(K$68+4),0))</f>
        <v>0</v>
      </c>
      <c r="M50" s="54" t="str">
        <f>IF(ISNA(VLOOKUP($B50,'Race 5'!$A$5:$I$33,8,FALSE)),"DNC",VLOOKUP($B50,'Race 5'!$A$5:$I$33,8,FALSE))</f>
        <v>DNC</v>
      </c>
      <c r="N50" s="53">
        <f>IF(AND(M50&lt;50,M50&gt;0),400/(M50+3),IF(M50="DNF",400/(M$68+4),0))</f>
        <v>0</v>
      </c>
      <c r="O50" s="54" t="str">
        <f>IF(ISNA(VLOOKUP($B50,'Race 6'!$A$5:$I$25,8,FALSE)),"DNC",VLOOKUP($B50,'Race 6'!$A$5:$I$25,8,FALSE))</f>
        <v>DNC</v>
      </c>
      <c r="P50" s="53">
        <f>IF(AND(O50&lt;50,O50&gt;0),400/(O50+3),IF(O50="DNF",400/(O$68+4),0))</f>
        <v>0</v>
      </c>
      <c r="Q50" s="54" t="str">
        <f>IF(ISNA(VLOOKUP($B50,'Race 7'!$A$5:$I$29,8,FALSE)),"DNC",VLOOKUP($B50,'Race 7'!$A$5:$I$29,8,FALSE))</f>
        <v>DNC</v>
      </c>
      <c r="R50" s="53">
        <f>IF(AND(Q50&lt;50,Q50&gt;0),400/(Q50+3),IF(Q50="DNF",400/(Q$68+4),0))</f>
        <v>0</v>
      </c>
      <c r="S50" s="54" t="str">
        <f>IF(ISNA(VLOOKUP($B50,'Race 8'!$A$5:$I$24,8,FALSE)),"DNC",VLOOKUP($B50,'Race 8'!$A$5:$I$24,8,FALSE))</f>
        <v>DNC</v>
      </c>
      <c r="T50" s="53">
        <f>IF(AND(S50&lt;50,S50&gt;0),400/(S50+3),IF(S50="DNF",400/(S$68+4),0))</f>
        <v>0</v>
      </c>
      <c r="U50" s="54" t="str">
        <f>IF(ISNA(VLOOKUP($B50,'Race 9'!$A$5:$I$35,8,FALSE)),"DNC",VLOOKUP($B50,'Race 9'!$A$5:$I$35,8,FALSE))</f>
        <v>DNC</v>
      </c>
      <c r="V50" s="53">
        <f>IF(AND(U50&lt;50,U50&gt;0),400/(U50+3),IF(U50="DNF",400/(U$68+4),0))</f>
        <v>0</v>
      </c>
      <c r="W50" s="54" t="str">
        <f>IF(ISNA(VLOOKUP($B50,'Race 10'!$A$5:$I$35,8,FALSE)),"DNC",VLOOKUP($B50,'Race 10'!$A$5:$I$35,8,FALSE))</f>
        <v>DNC</v>
      </c>
      <c r="X50" s="53">
        <f>IF(AND(W50&lt;50,W50&gt;0),400/(W50+3),IF(W50="DNF",400/(W$68+4),0))</f>
        <v>0</v>
      </c>
      <c r="Y50" s="55">
        <f t="shared" si="12"/>
        <v>0</v>
      </c>
      <c r="Z50" s="56">
        <f t="shared" si="19"/>
        <v>0</v>
      </c>
      <c r="AA50" s="57">
        <f>RANK(Z50,$Z$4:$Z$66,0)</f>
        <v>24</v>
      </c>
      <c r="AB50" s="37">
        <f t="shared" si="13"/>
        <v>0</v>
      </c>
      <c r="AC50" s="37">
        <f t="shared" si="1"/>
        <v>0</v>
      </c>
      <c r="AD50" s="37">
        <f t="shared" si="2"/>
        <v>0</v>
      </c>
      <c r="AE50" s="37">
        <f t="shared" si="3"/>
        <v>0</v>
      </c>
      <c r="AF50" s="37">
        <f t="shared" si="4"/>
        <v>0</v>
      </c>
      <c r="AG50" s="37">
        <f t="shared" si="5"/>
        <v>0</v>
      </c>
      <c r="AH50" s="37">
        <f t="shared" si="6"/>
        <v>0</v>
      </c>
      <c r="AI50" s="37">
        <f t="shared" si="7"/>
        <v>0</v>
      </c>
      <c r="AJ50" s="37">
        <f t="shared" si="8"/>
        <v>0</v>
      </c>
      <c r="AK50" s="37">
        <f t="shared" si="9"/>
        <v>0</v>
      </c>
      <c r="AL50" s="37">
        <f t="shared" si="10"/>
        <v>0</v>
      </c>
    </row>
    <row r="51" spans="1:38" ht="12.75" customHeight="1" x14ac:dyDescent="0.2">
      <c r="A51">
        <f t="shared" si="11"/>
        <v>1</v>
      </c>
      <c r="B51" s="51">
        <v>307</v>
      </c>
      <c r="C51" s="68" t="str">
        <f>VLOOKUP($B51,[1]Sheet1!$A$3:$D$82,2,FALSE)</f>
        <v>Zephere</v>
      </c>
      <c r="D51" s="68" t="str">
        <f>VLOOKUP($B51,[1]Sheet1!$A$3:$D$82,3,FALSE)</f>
        <v>K Bridges</v>
      </c>
      <c r="E51" s="54">
        <f>IF(ISNA(VLOOKUP($B51,'Race 1'!$A$5:$I$31,8,FALSE)),"DNC",VLOOKUP(B51,'Race 1'!$A$5:$I$31,8,FALSE))</f>
        <v>17</v>
      </c>
      <c r="F51" s="53">
        <f>IF(AND(E51&lt;50,E51&gt;0),400/(E51+3),IF(E51="DNF",400/(E$68+4),0))</f>
        <v>20</v>
      </c>
      <c r="G51" s="54">
        <f>IF(ISNA(VLOOKUP($B51,'Race 2'!$A$5:$I$32,8,FALSE)),"DNC",VLOOKUP($B51,'Race 2'!$A$5:$I$32,8,FALSE))</f>
        <v>13</v>
      </c>
      <c r="H51" s="53">
        <f>IF(AND(G51&lt;50,G51&gt;0),400/(G51+3),IF(G51="DNF",400/(G$68+4),0))</f>
        <v>25</v>
      </c>
      <c r="I51" s="54" t="str">
        <f>IF(ISNA(VLOOKUP($B51,'Race 3'!$A$5:$I$35,8,FALSE)),"DNC",VLOOKUP($B51,'Race 3'!$A$5:$I$35,8,FALSE))</f>
        <v>DNC</v>
      </c>
      <c r="J51" s="53">
        <f>IF(AND(I51&lt;50,I51&gt;0),400/(I51+3),IF(I51="DNF",400/(I$68+4),0))</f>
        <v>0</v>
      </c>
      <c r="K51" s="54" t="str">
        <f>IF(ISNA(VLOOKUP($B51,'Race 4'!$A$5:$I$23,8,FALSE)),"DNC",VLOOKUP($B51,'Race 4'!$A$5:$I$23,8,FALSE))</f>
        <v>DNC</v>
      </c>
      <c r="L51" s="53">
        <f>IF(AND(K51&lt;50,K51&gt;0),400/(K51+3),IF(K51="DNF",400/(K$68+4),0))</f>
        <v>0</v>
      </c>
      <c r="M51" s="54" t="str">
        <f>IF(ISNA(VLOOKUP($B51,'Race 5'!$A$5:$I$33,8,FALSE)),"DNC",VLOOKUP($B51,'Race 5'!$A$5:$I$33,8,FALSE))</f>
        <v>DNC</v>
      </c>
      <c r="N51" s="53">
        <f>IF(AND(M51&lt;50,M51&gt;0),400/(M51+3),IF(M51="DNF",400/(M$68+4),0))</f>
        <v>0</v>
      </c>
      <c r="O51" s="54" t="str">
        <f>IF(ISNA(VLOOKUP($B51,'Race 6'!$A$5:$I$25,8,FALSE)),"DNC",VLOOKUP($B51,'Race 6'!$A$5:$I$25,8,FALSE))</f>
        <v>DNC</v>
      </c>
      <c r="P51" s="53">
        <f>IF(AND(O51&lt;50,O51&gt;0),400/(O51+3),IF(O51="DNF",400/(O$68+4),0))</f>
        <v>0</v>
      </c>
      <c r="Q51" s="54" t="str">
        <f>IF(ISNA(VLOOKUP($B51,'Race 7'!$A$5:$I$29,8,FALSE)),"DNC",VLOOKUP($B51,'Race 7'!$A$5:$I$29,8,FALSE))</f>
        <v>DNC</v>
      </c>
      <c r="R51" s="53">
        <f>IF(AND(Q51&lt;50,Q51&gt;0),400/(Q51+3),IF(Q51="DNF",400/(Q$68+4),0))</f>
        <v>0</v>
      </c>
      <c r="S51" s="54" t="str">
        <f>IF(ISNA(VLOOKUP($B51,'Race 8'!$A$5:$I$24,8,FALSE)),"DNC",VLOOKUP($B51,'Race 8'!$A$5:$I$24,8,FALSE))</f>
        <v>DNC</v>
      </c>
      <c r="T51" s="53">
        <f>IF(AND(S51&lt;50,S51&gt;0),400/(S51+3),IF(S51="DNF",400/(S$68+4),0))</f>
        <v>0</v>
      </c>
      <c r="U51" s="54" t="str">
        <f>IF(ISNA(VLOOKUP($B51,'Race 9'!$A$5:$I$35,8,FALSE)),"DNC",VLOOKUP($B51,'Race 9'!$A$5:$I$35,8,FALSE))</f>
        <v>DNC</v>
      </c>
      <c r="V51" s="53">
        <f>IF(AND(U51&lt;50,U51&gt;0),400/(U51+3),IF(U51="DNF",400/(U$68+4),0))</f>
        <v>0</v>
      </c>
      <c r="W51" s="54" t="str">
        <f>IF(ISNA(VLOOKUP($B51,'Race 10'!$A$5:$I$35,8,FALSE)),"DNC",VLOOKUP($B51,'Race 10'!$A$5:$I$35,8,FALSE))</f>
        <v>DNC</v>
      </c>
      <c r="X51" s="53">
        <f>IF(AND(W51&lt;50,W51&gt;0),400/(W51+3),IF(W51="DNF",400/(W$68+4),0))</f>
        <v>0</v>
      </c>
      <c r="Y51" s="55">
        <f t="shared" si="12"/>
        <v>45</v>
      </c>
      <c r="Z51" s="56">
        <f t="shared" si="19"/>
        <v>45</v>
      </c>
      <c r="AA51" s="57">
        <f>RANK(Z51,$Z$4:$Z$66,0)</f>
        <v>23</v>
      </c>
      <c r="AB51" s="37">
        <f t="shared" si="13"/>
        <v>0</v>
      </c>
      <c r="AC51" s="37">
        <f t="shared" si="1"/>
        <v>20</v>
      </c>
      <c r="AD51" s="37">
        <f t="shared" si="2"/>
        <v>25</v>
      </c>
      <c r="AE51" s="37">
        <f t="shared" si="3"/>
        <v>0</v>
      </c>
      <c r="AF51" s="37">
        <f t="shared" si="4"/>
        <v>0</v>
      </c>
      <c r="AG51" s="37">
        <f t="shared" si="5"/>
        <v>0</v>
      </c>
      <c r="AH51" s="37">
        <f t="shared" si="6"/>
        <v>0</v>
      </c>
      <c r="AI51" s="37">
        <f t="shared" si="7"/>
        <v>0</v>
      </c>
      <c r="AJ51" s="37">
        <f t="shared" si="8"/>
        <v>0</v>
      </c>
      <c r="AK51" s="37">
        <f t="shared" si="9"/>
        <v>0</v>
      </c>
      <c r="AL51" s="37">
        <f t="shared" si="10"/>
        <v>0</v>
      </c>
    </row>
    <row r="52" spans="1:38" customFormat="1" ht="12.75" customHeight="1" x14ac:dyDescent="0.2">
      <c r="A52">
        <f t="shared" si="11"/>
        <v>1</v>
      </c>
      <c r="B52" s="51">
        <v>314</v>
      </c>
      <c r="C52" s="68" t="str">
        <f>VLOOKUP($B52,[1]Sheet1!$A$3:$D$84,2,FALSE)</f>
        <v>Chortle</v>
      </c>
      <c r="D52" s="68" t="str">
        <f>VLOOKUP($B52,[1]Sheet1!$A$3:$D$84,3,FALSE)</f>
        <v>G McKenzie</v>
      </c>
      <c r="E52" s="54">
        <f>IF(ISNA(VLOOKUP($B52,'Race 1'!$A$5:$I$31,8,FALSE)),"DNC",VLOOKUP(B52,'Race 1'!$A$5:$I$31,8,FALSE))</f>
        <v>5</v>
      </c>
      <c r="F52" s="53">
        <f>IF(AND(E52&lt;50,E52&gt;0),400/(E52+3),IF(E52="DNF",400/(E$68+4),0))</f>
        <v>50</v>
      </c>
      <c r="G52" s="54">
        <f>IF(ISNA(VLOOKUP($B52,'Race 2'!$A$5:$I$32,8,FALSE)),"DNC",VLOOKUP($B52,'Race 2'!$A$5:$I$32,8,FALSE))</f>
        <v>4</v>
      </c>
      <c r="H52" s="53">
        <f>IF(AND(G52&lt;50,G52&gt;0),400/(G52+3),IF(G52="DNF",400/(G$68+4),0))</f>
        <v>57.142857142857146</v>
      </c>
      <c r="I52" s="54">
        <f>IF(ISNA(VLOOKUP($B52,'Race 3'!$A$5:$I$35,8,FALSE)),"DNC",VLOOKUP($B52,'Race 3'!$A$5:$I$35,8,FALSE))</f>
        <v>9</v>
      </c>
      <c r="J52" s="53">
        <f>IF(AND(I52&lt;50,I52&gt;0),400/(I52+3),IF(I52="DNF",400/(I$68+4),0))</f>
        <v>33.333333333333336</v>
      </c>
      <c r="K52" s="54">
        <f>IF(ISNA(VLOOKUP($B52,'Race 4'!$A$5:$I$23,8,FALSE)),"DNC",VLOOKUP($B52,'Race 4'!$A$5:$I$23,8,FALSE))</f>
        <v>9</v>
      </c>
      <c r="L52" s="53">
        <f>IF(AND(K52&lt;50,K52&gt;0),400/(K52+3),IF(K52="DNF",400/(K$68+4),0))</f>
        <v>33.333333333333336</v>
      </c>
      <c r="M52" s="54">
        <f>IF(ISNA(VLOOKUP($B52,'Race 5'!$A$5:$I$33,8,FALSE)),"DNC",VLOOKUP($B52,'Race 5'!$A$5:$I$33,8,FALSE))</f>
        <v>7</v>
      </c>
      <c r="N52" s="53">
        <f>IF(AND(M52&lt;50,M52&gt;0),400/(M52+3),IF(M52="DNF",400/(M$68+4),0))</f>
        <v>40</v>
      </c>
      <c r="O52" s="54">
        <f>IF(ISNA(VLOOKUP($B52,'Race 6'!$A$5:$I$25,8,FALSE)),"DNC",VLOOKUP($B52,'Race 6'!$A$5:$I$25,8,FALSE))</f>
        <v>5</v>
      </c>
      <c r="P52" s="53">
        <f>IF(AND(O52&lt;50,O52&gt;0),400/(O52+3),IF(O52="DNF",400/(O$68+4),0))</f>
        <v>50</v>
      </c>
      <c r="Q52" s="54" t="str">
        <f>IF(ISNA(VLOOKUP($B52,'Race 7'!$A$5:$I$29,8,FALSE)),"DNC",VLOOKUP($B52,'Race 7'!$A$5:$I$29,8,FALSE))</f>
        <v>DNC</v>
      </c>
      <c r="R52" s="53">
        <f>IF(AND(Q52&lt;50,Q52&gt;0),400/(Q52+3),IF(Q52="DNF",400/(Q$68+4),0))</f>
        <v>0</v>
      </c>
      <c r="S52" s="54" t="str">
        <f>IF(ISNA(VLOOKUP($B52,'Race 8'!$A$5:$I$24,8,FALSE)),"DNC",VLOOKUP($B52,'Race 8'!$A$5:$I$24,8,FALSE))</f>
        <v>DNC</v>
      </c>
      <c r="T52" s="53">
        <f>IF(AND(S52&lt;50,S52&gt;0),400/(S52+3),IF(S52="DNF",400/(S$68+4),0))</f>
        <v>0</v>
      </c>
      <c r="U52" s="54" t="str">
        <f>IF(ISNA(VLOOKUP($B52,'Race 9'!$A$5:$I$35,8,FALSE)),"DNC",VLOOKUP($B52,'Race 9'!$A$5:$I$35,8,FALSE))</f>
        <v>DNC</v>
      </c>
      <c r="V52" s="53">
        <f>IF(AND(U52&lt;50,U52&gt;0),400/(U52+3),IF(U52="DNF",400/(U$68+4),0))</f>
        <v>0</v>
      </c>
      <c r="W52" s="54" t="str">
        <f>IF(ISNA(VLOOKUP($B52,'Race 10'!$A$5:$I$35,8,FALSE)),"DNC",VLOOKUP($B52,'Race 10'!$A$5:$I$35,8,FALSE))</f>
        <v>DNC</v>
      </c>
      <c r="X52" s="53">
        <f>IF(AND(W52&lt;50,W52&gt;0),400/(W52+3),IF(W52="DNF",400/(W$68+4),0))</f>
        <v>0</v>
      </c>
      <c r="Y52" s="55">
        <f t="shared" si="12"/>
        <v>263.80952380952385</v>
      </c>
      <c r="Z52" s="56">
        <f t="shared" si="19"/>
        <v>263.80952380952385</v>
      </c>
      <c r="AA52" s="57">
        <f>RANK(Z52,$Z$4:$Z$66,0)</f>
        <v>8</v>
      </c>
      <c r="AB52" s="37">
        <f t="shared" si="13"/>
        <v>0</v>
      </c>
      <c r="AC52" s="37">
        <f t="shared" si="1"/>
        <v>50</v>
      </c>
      <c r="AD52" s="37">
        <f t="shared" si="2"/>
        <v>57.142857142857146</v>
      </c>
      <c r="AE52" s="37">
        <f t="shared" si="3"/>
        <v>33.333333333333336</v>
      </c>
      <c r="AF52" s="37">
        <f t="shared" si="4"/>
        <v>33.333333333333336</v>
      </c>
      <c r="AG52" s="37">
        <f t="shared" si="5"/>
        <v>40</v>
      </c>
      <c r="AH52" s="37">
        <f t="shared" si="6"/>
        <v>50</v>
      </c>
      <c r="AI52" s="37">
        <f t="shared" si="7"/>
        <v>0</v>
      </c>
      <c r="AJ52" s="37">
        <f t="shared" si="8"/>
        <v>0</v>
      </c>
      <c r="AK52" s="37">
        <f t="shared" si="9"/>
        <v>0</v>
      </c>
      <c r="AL52" s="37">
        <f t="shared" si="10"/>
        <v>0</v>
      </c>
    </row>
    <row r="53" spans="1:38" customFormat="1" ht="12.75" hidden="1" customHeight="1" x14ac:dyDescent="0.2">
      <c r="A53">
        <f t="shared" si="11"/>
        <v>0</v>
      </c>
      <c r="B53" s="51">
        <v>316</v>
      </c>
      <c r="C53" s="68" t="str">
        <f>VLOOKUP($B53,[1]Sheet1!$A$3:$D$84,2,FALSE)</f>
        <v>Red Hot Prawn</v>
      </c>
      <c r="D53" s="68" t="str">
        <f>VLOOKUP($B53,[1]Sheet1!$A$3:$D$84,3,FALSE)</f>
        <v>T Ornsby</v>
      </c>
      <c r="E53" s="54" t="str">
        <f>IF(ISNA(VLOOKUP($B53,'Race 1'!$A$5:$I$31,8,FALSE)),"DNC",VLOOKUP(B53,'Race 1'!$A$5:$I$31,8,FALSE))</f>
        <v>DNC</v>
      </c>
      <c r="F53" s="53">
        <f>IF(AND(E53&lt;50,E53&gt;0),400/(E53+3),IF(E53="DNF",400/(E$68+4),0))</f>
        <v>0</v>
      </c>
      <c r="G53" s="54" t="str">
        <f>IF(ISNA(VLOOKUP($B53,'Race 2'!$A$5:$I$32,8,FALSE)),"DNC",VLOOKUP($B53,'Race 2'!$A$5:$I$32,8,FALSE))</f>
        <v>DNC</v>
      </c>
      <c r="H53" s="53">
        <f>IF(AND(G53&lt;50,G53&gt;0),400/(G53+3),IF(G53="DNF",400/(G$68+4),0))</f>
        <v>0</v>
      </c>
      <c r="I53" s="54" t="str">
        <f>IF(ISNA(VLOOKUP($B53,'Race 3'!$A$5:$I$35,8,FALSE)),"DNC",VLOOKUP($B53,'Race 3'!$A$5:$I$35,8,FALSE))</f>
        <v>DNC</v>
      </c>
      <c r="J53" s="53">
        <f>IF(AND(I53&lt;50,I53&gt;0),400/(I53+3),IF(I53="DNF",400/(I$68+4),0))</f>
        <v>0</v>
      </c>
      <c r="K53" s="54" t="str">
        <f>IF(ISNA(VLOOKUP($B53,'Race 4'!$A$5:$I$23,8,FALSE)),"DNC",VLOOKUP($B53,'Race 4'!$A$5:$I$23,8,FALSE))</f>
        <v>DNC</v>
      </c>
      <c r="L53" s="53">
        <f>IF(AND(K53&lt;50,K53&gt;0),400/(K53+3),IF(K53="DNF",400/(K$68+4),0))</f>
        <v>0</v>
      </c>
      <c r="M53" s="54" t="str">
        <f>IF(ISNA(VLOOKUP($B53,'Race 5'!$A$5:$I$33,8,FALSE)),"DNC",VLOOKUP($B53,'Race 5'!$A$5:$I$33,8,FALSE))</f>
        <v>DNC</v>
      </c>
      <c r="N53" s="53">
        <f>IF(AND(M53&lt;50,M53&gt;0),400/(M53+3),IF(M53="DNF",400/(M$68+4),0))</f>
        <v>0</v>
      </c>
      <c r="O53" s="54" t="str">
        <f>IF(ISNA(VLOOKUP($B53,'Race 6'!$A$5:$I$25,8,FALSE)),"DNC",VLOOKUP($B53,'Race 6'!$A$5:$I$25,8,FALSE))</f>
        <v>DNC</v>
      </c>
      <c r="P53" s="53">
        <f>IF(AND(O53&lt;50,O53&gt;0),400/(O53+3),IF(O53="DNF",400/(O$68+4),0))</f>
        <v>0</v>
      </c>
      <c r="Q53" s="54" t="str">
        <f>IF(ISNA(VLOOKUP($B53,'Race 7'!$A$5:$I$29,8,FALSE)),"DNC",VLOOKUP($B53,'Race 7'!$A$5:$I$29,8,FALSE))</f>
        <v>DNC</v>
      </c>
      <c r="R53" s="53">
        <f>IF(AND(Q53&lt;50,Q53&gt;0),400/(Q53+3),IF(Q53="DNF",400/(Q$68+4),0))</f>
        <v>0</v>
      </c>
      <c r="S53" s="54" t="str">
        <f>IF(ISNA(VLOOKUP($B53,'Race 8'!$A$5:$I$24,8,FALSE)),"DNC",VLOOKUP($B53,'Race 8'!$A$5:$I$24,8,FALSE))</f>
        <v>DNC</v>
      </c>
      <c r="T53" s="53">
        <f>IF(AND(S53&lt;50,S53&gt;0),400/(S53+3),IF(S53="DNF",400/(S$68+4),0))</f>
        <v>0</v>
      </c>
      <c r="U53" s="54" t="str">
        <f>IF(ISNA(VLOOKUP($B53,'Race 9'!$A$5:$I$35,8,FALSE)),"DNC",VLOOKUP($B53,'Race 9'!$A$5:$I$35,8,FALSE))</f>
        <v>DNC</v>
      </c>
      <c r="V53" s="53">
        <f>IF(AND(U53&lt;50,U53&gt;0),400/(U53+3),IF(U53="DNF",400/(U$68+4),0))</f>
        <v>0</v>
      </c>
      <c r="W53" s="54" t="str">
        <f>IF(ISNA(VLOOKUP($B53,'Race 10'!$A$5:$I$35,8,FALSE)),"DNC",VLOOKUP($B53,'Race 10'!$A$5:$I$35,8,FALSE))</f>
        <v>DNC</v>
      </c>
      <c r="X53" s="53">
        <f>IF(AND(W53&lt;50,W53&gt;0),400/(W53+3),IF(W53="DNF",400/(W$68+4),0))</f>
        <v>0</v>
      </c>
      <c r="Y53" s="55">
        <f t="shared" si="12"/>
        <v>0</v>
      </c>
      <c r="Z53" s="56">
        <f t="shared" si="19"/>
        <v>0</v>
      </c>
      <c r="AA53" s="57">
        <f>RANK(Z53,$Z$4:$Z$66,0)</f>
        <v>24</v>
      </c>
      <c r="AB53" s="37">
        <f t="shared" si="13"/>
        <v>0</v>
      </c>
      <c r="AC53" s="37">
        <f t="shared" si="1"/>
        <v>0</v>
      </c>
      <c r="AD53" s="37">
        <f t="shared" si="2"/>
        <v>0</v>
      </c>
      <c r="AE53" s="37">
        <f t="shared" si="3"/>
        <v>0</v>
      </c>
      <c r="AF53" s="37">
        <f t="shared" si="4"/>
        <v>0</v>
      </c>
      <c r="AG53" s="37">
        <f t="shared" si="5"/>
        <v>0</v>
      </c>
      <c r="AH53" s="37">
        <f t="shared" si="6"/>
        <v>0</v>
      </c>
      <c r="AI53" s="37">
        <f t="shared" si="7"/>
        <v>0</v>
      </c>
      <c r="AJ53" s="37">
        <f t="shared" si="8"/>
        <v>0</v>
      </c>
      <c r="AK53" s="37">
        <f t="shared" si="9"/>
        <v>0</v>
      </c>
      <c r="AL53" s="37">
        <f t="shared" si="10"/>
        <v>0</v>
      </c>
    </row>
    <row r="54" spans="1:38" customFormat="1" ht="12.75" customHeight="1" x14ac:dyDescent="0.2">
      <c r="A54">
        <f t="shared" si="11"/>
        <v>1</v>
      </c>
      <c r="B54" s="51">
        <v>317</v>
      </c>
      <c r="C54" s="68" t="str">
        <f>VLOOKUP($B54,[1]Sheet1!$A$3:$D$84,2,FALSE)</f>
        <v>Cairnbrae Flyer</v>
      </c>
      <c r="D54" s="68" t="str">
        <f>VLOOKUP($B54,[1]Sheet1!$A$3:$D$84,3,FALSE)</f>
        <v>M Hay</v>
      </c>
      <c r="E54" s="54" t="str">
        <f>IF(ISNA(VLOOKUP($B54,'Race 1'!$A$5:$I$31,8,FALSE)),"DNC",VLOOKUP(B54,'Race 1'!$A$5:$I$31,8,FALSE))</f>
        <v>DNC</v>
      </c>
      <c r="F54" s="53">
        <f>IF(AND(E54&lt;50,E54&gt;0),400/(E54+3),IF(E54="DNF",400/(E$68+4),0))</f>
        <v>0</v>
      </c>
      <c r="G54" s="54" t="str">
        <f>IF(ISNA(VLOOKUP($B54,'Race 2'!$A$5:$I$32,8,FALSE)),"DNC",VLOOKUP($B54,'Race 2'!$A$5:$I$32,8,FALSE))</f>
        <v>DNC</v>
      </c>
      <c r="H54" s="53">
        <f>IF(AND(G54&lt;50,G54&gt;0),400/(G54+3),IF(G54="DNF",400/(G$68+4),0))</f>
        <v>0</v>
      </c>
      <c r="I54" s="54" t="str">
        <f>IF(ISNA(VLOOKUP($B54,'Race 3'!$A$5:$I$35,8,FALSE)),"DNC",VLOOKUP($B54,'Race 3'!$A$5:$I$35,8,FALSE))</f>
        <v>DNC</v>
      </c>
      <c r="J54" s="53">
        <f>IF(AND(I54&lt;50,I54&gt;0),400/(I54+3),IF(I54="DNF",400/(I$68+4),0))</f>
        <v>0</v>
      </c>
      <c r="K54" s="54" t="str">
        <f>IF(ISNA(VLOOKUP($B54,'Race 4'!$A$5:$I$23,8,FALSE)),"DNC",VLOOKUP($B54,'Race 4'!$A$5:$I$23,8,FALSE))</f>
        <v>DNC</v>
      </c>
      <c r="L54" s="53">
        <f>IF(AND(K54&lt;50,K54&gt;0),400/(K54+3),IF(K54="DNF",400/(K$68+4),0))</f>
        <v>0</v>
      </c>
      <c r="M54" s="54">
        <f>IF(ISNA(VLOOKUP($B54,'Race 5'!$A$5:$I$33,8,FALSE)),"DNC",VLOOKUP($B54,'Race 5'!$A$5:$I$33,8,FALSE))</f>
        <v>15</v>
      </c>
      <c r="N54" s="53">
        <f>IF(AND(M54&lt;50,M54&gt;0),400/(M54+3),IF(M54="DNF",400/(M$68+4),0))</f>
        <v>22.222222222222221</v>
      </c>
      <c r="O54" s="54">
        <f>IF(ISNA(VLOOKUP($B54,'Race 6'!$A$5:$I$25,8,FALSE)),"DNC",VLOOKUP($B54,'Race 6'!$A$5:$I$25,8,FALSE))</f>
        <v>9</v>
      </c>
      <c r="P54" s="53">
        <f>IF(AND(O54&lt;50,O54&gt;0),400/(O54+3),IF(O54="DNF",400/(O$68+4),0))</f>
        <v>33.333333333333336</v>
      </c>
      <c r="Q54" s="54">
        <f>IF(ISNA(VLOOKUP($B54,'Race 7'!$A$5:$I$29,8,FALSE)),"DNC",VLOOKUP($B54,'Race 7'!$A$5:$I$29,8,FALSE))</f>
        <v>6</v>
      </c>
      <c r="R54" s="53">
        <f>IF(AND(Q54&lt;50,Q54&gt;0),400/(Q54+3),IF(Q54="DNF",400/(Q$68+4),0))</f>
        <v>44.444444444444443</v>
      </c>
      <c r="S54" s="54">
        <f>IF(ISNA(VLOOKUP($B54,'Race 8'!$A$5:$I$24,8,FALSE)),"DNC",VLOOKUP($B54,'Race 8'!$A$5:$I$24,8,FALSE))</f>
        <v>8</v>
      </c>
      <c r="T54" s="53">
        <f>IF(AND(S54&lt;50,S54&gt;0),400/(S54+3),IF(S54="DNF",400/(S$68+4),0))</f>
        <v>36.363636363636367</v>
      </c>
      <c r="U54" s="54" t="str">
        <f>IF(ISNA(VLOOKUP($B54,'Race 9'!$A$5:$I$35,8,FALSE)),"DNC",VLOOKUP($B54,'Race 9'!$A$5:$I$35,8,FALSE))</f>
        <v>DNC</v>
      </c>
      <c r="V54" s="53">
        <f>IF(AND(U54&lt;50,U54&gt;0),400/(U54+3),IF(U54="DNF",400/(U$68+4),0))</f>
        <v>0</v>
      </c>
      <c r="W54" s="54" t="str">
        <f>IF(ISNA(VLOOKUP($B54,'Race 10'!$A$5:$I$35,8,FALSE)),"DNC",VLOOKUP($B54,'Race 10'!$A$5:$I$35,8,FALSE))</f>
        <v>DNC</v>
      </c>
      <c r="X54" s="53">
        <f>IF(AND(W54&lt;50,W54&gt;0),400/(W54+3),IF(W54="DNF",400/(W$68+4),0))</f>
        <v>0</v>
      </c>
      <c r="Y54" s="55">
        <f t="shared" si="12"/>
        <v>136.36363636363637</v>
      </c>
      <c r="Z54" s="56">
        <f t="shared" si="19"/>
        <v>136.36363636363637</v>
      </c>
      <c r="AA54" s="57">
        <f>RANK(Z54,$Z$4:$Z$66,0)</f>
        <v>15</v>
      </c>
      <c r="AB54" s="37">
        <f t="shared" si="13"/>
        <v>0</v>
      </c>
      <c r="AC54" s="37">
        <f t="shared" si="1"/>
        <v>0</v>
      </c>
      <c r="AD54" s="37">
        <f t="shared" si="2"/>
        <v>0</v>
      </c>
      <c r="AE54" s="37">
        <f t="shared" si="3"/>
        <v>0</v>
      </c>
      <c r="AF54" s="37">
        <f t="shared" si="4"/>
        <v>0</v>
      </c>
      <c r="AG54" s="37">
        <f t="shared" si="5"/>
        <v>22.222222222222221</v>
      </c>
      <c r="AH54" s="37">
        <f t="shared" si="6"/>
        <v>33.333333333333336</v>
      </c>
      <c r="AI54" s="37">
        <f t="shared" si="7"/>
        <v>44.444444444444443</v>
      </c>
      <c r="AJ54" s="37">
        <f t="shared" si="8"/>
        <v>36.363636363636367</v>
      </c>
      <c r="AK54" s="37">
        <f t="shared" si="9"/>
        <v>0</v>
      </c>
      <c r="AL54" s="37">
        <f t="shared" si="10"/>
        <v>0</v>
      </c>
    </row>
    <row r="55" spans="1:38" customFormat="1" x14ac:dyDescent="0.2">
      <c r="A55">
        <f t="shared" si="11"/>
        <v>1</v>
      </c>
      <c r="B55" s="51">
        <v>318</v>
      </c>
      <c r="C55" s="68" t="str">
        <f>VLOOKUP($B55,[1]Sheet1!$A$3:$D$82,2,FALSE)</f>
        <v>Saunter</v>
      </c>
      <c r="D55" s="68" t="str">
        <f>VLOOKUP($B55,[1]Sheet1!$A$3:$D$82,3,FALSE)</f>
        <v>T Park</v>
      </c>
      <c r="E55" s="54" t="str">
        <f>IF(ISNA(VLOOKUP($B55,'Race 1'!$A$5:$I$31,8,FALSE)),"DNC",VLOOKUP(B55,'Race 1'!$A$5:$I$31,8,FALSE))</f>
        <v>DNC</v>
      </c>
      <c r="F55" s="53">
        <f>IF(AND(E55&lt;50,E55&gt;0),400/(E55+3),IF(E55="DNF",400/(E$68+4),0))</f>
        <v>0</v>
      </c>
      <c r="G55" s="54" t="str">
        <f>IF(ISNA(VLOOKUP($B55,'Race 2'!$A$5:$I$32,8,FALSE)),"DNC",VLOOKUP($B55,'Race 2'!$A$5:$I$32,8,FALSE))</f>
        <v>DNC</v>
      </c>
      <c r="H55" s="53">
        <f>IF(AND(G55&lt;50,G55&gt;0),400/(G55+3),IF(G55="DNF",400/(G$68+4),0))</f>
        <v>0</v>
      </c>
      <c r="I55" s="54" t="str">
        <f>IF(ISNA(VLOOKUP($B55,'Race 3'!$A$5:$I$35,8,FALSE)),"DNC",VLOOKUP($B55,'Race 3'!$A$5:$I$35,8,FALSE))</f>
        <v>DNC</v>
      </c>
      <c r="J55" s="53">
        <f>IF(AND(I55&lt;50,I55&gt;0),400/(I55+3),IF(I55="DNF",400/(I$68+4),0))</f>
        <v>0</v>
      </c>
      <c r="K55" s="54" t="str">
        <f>IF(ISNA(VLOOKUP($B55,'Race 4'!$A$5:$I$23,8,FALSE)),"DNC",VLOOKUP($B55,'Race 4'!$A$5:$I$23,8,FALSE))</f>
        <v>DNC</v>
      </c>
      <c r="L55" s="53">
        <f>IF(AND(K55&lt;50,K55&gt;0),400/(K55+3),IF(K55="DNF",400/(K$68+4),0))</f>
        <v>0</v>
      </c>
      <c r="M55" s="54">
        <f>IF(ISNA(VLOOKUP($B55,'Race 5'!$A$5:$I$33,8,FALSE)),"DNC",VLOOKUP($B55,'Race 5'!$A$5:$I$33,8,FALSE))</f>
        <v>12</v>
      </c>
      <c r="N55" s="53">
        <f>IF(AND(M55&lt;50,M55&gt;0),400/(M55+3),IF(M55="DNF",400/(M$68+4),0))</f>
        <v>26.666666666666668</v>
      </c>
      <c r="O55" s="54" t="str">
        <f>IF(ISNA(VLOOKUP($B55,'Race 6'!$A$5:$I$25,8,FALSE)),"DNC",VLOOKUP($B55,'Race 6'!$A$5:$I$25,8,FALSE))</f>
        <v>DNF</v>
      </c>
      <c r="P55" s="53">
        <f>IF(AND(O55&lt;50,O55&gt;0),400/(O55+3),IF(O55="DNF",400/(O$68+4),0))</f>
        <v>21.05263157894737</v>
      </c>
      <c r="Q55" s="54" t="str">
        <f>IF(ISNA(VLOOKUP($B55,'Race 7'!$A$5:$I$29,8,FALSE)),"DNC",VLOOKUP($B55,'Race 7'!$A$5:$I$29,8,FALSE))</f>
        <v>DNC</v>
      </c>
      <c r="R55" s="53">
        <f>IF(AND(Q55&lt;50,Q55&gt;0),400/(Q55+3),IF(Q55="DNF",400/(Q$68+4),0))</f>
        <v>0</v>
      </c>
      <c r="S55" s="54" t="str">
        <f>IF(ISNA(VLOOKUP($B55,'Race 8'!$A$5:$I$24,8,FALSE)),"DNC",VLOOKUP($B55,'Race 8'!$A$5:$I$24,8,FALSE))</f>
        <v>DNC</v>
      </c>
      <c r="T55" s="53">
        <f>IF(AND(S55&lt;50,S55&gt;0),400/(S55+3),IF(S55="DNF",400/(S$68+4),0))</f>
        <v>0</v>
      </c>
      <c r="U55" s="54" t="str">
        <f>IF(ISNA(VLOOKUP($B55,'Race 9'!$A$5:$I$35,8,FALSE)),"DNC",VLOOKUP($B55,'Race 9'!$A$5:$I$35,8,FALSE))</f>
        <v>DNC</v>
      </c>
      <c r="V55" s="53">
        <f>IF(AND(U55&lt;50,U55&gt;0),400/(U55+3),IF(U55="DNF",400/(U$68+4),0))</f>
        <v>0</v>
      </c>
      <c r="W55" s="54" t="str">
        <f>IF(ISNA(VLOOKUP($B55,'Race 10'!$A$5:$I$35,8,FALSE)),"DNC",VLOOKUP($B55,'Race 10'!$A$5:$I$35,8,FALSE))</f>
        <v>DNC</v>
      </c>
      <c r="X55" s="53">
        <f>IF(AND(W55&lt;50,W55&gt;0),400/(W55+3),IF(W55="DNF",400/(W$68+4),0))</f>
        <v>0</v>
      </c>
      <c r="Y55" s="55">
        <f t="shared" si="12"/>
        <v>47.719298245614041</v>
      </c>
      <c r="Z55" s="56">
        <f t="shared" si="19"/>
        <v>47.719298245614041</v>
      </c>
      <c r="AA55" s="57">
        <f>RANK(Z55,$Z$4:$Z$66,0)</f>
        <v>22</v>
      </c>
      <c r="AB55" s="37">
        <f t="shared" si="13"/>
        <v>0</v>
      </c>
      <c r="AC55" s="37">
        <f t="shared" si="1"/>
        <v>0</v>
      </c>
      <c r="AD55" s="37">
        <f t="shared" si="2"/>
        <v>0</v>
      </c>
      <c r="AE55" s="37">
        <f t="shared" si="3"/>
        <v>0</v>
      </c>
      <c r="AF55" s="37">
        <f t="shared" si="4"/>
        <v>0</v>
      </c>
      <c r="AG55" s="37">
        <f t="shared" si="5"/>
        <v>26.666666666666668</v>
      </c>
      <c r="AH55" s="37">
        <f t="shared" si="6"/>
        <v>21.05263157894737</v>
      </c>
      <c r="AI55" s="37">
        <f t="shared" si="7"/>
        <v>0</v>
      </c>
      <c r="AJ55" s="37">
        <f t="shared" si="8"/>
        <v>0</v>
      </c>
      <c r="AK55" s="37">
        <f t="shared" si="9"/>
        <v>0</v>
      </c>
      <c r="AL55" s="37">
        <f t="shared" si="10"/>
        <v>0</v>
      </c>
    </row>
    <row r="56" spans="1:38" hidden="1" x14ac:dyDescent="0.2">
      <c r="A56">
        <f t="shared" si="11"/>
        <v>0</v>
      </c>
      <c r="B56" s="51">
        <v>319</v>
      </c>
      <c r="C56" s="68" t="str">
        <f>VLOOKUP($B56,[1]Sheet1!$A$3:$D$82,2,FALSE)</f>
        <v>Shogun</v>
      </c>
      <c r="D56" s="68" t="str">
        <f>VLOOKUP($B56,[1]Sheet1!$A$3:$D$82,3,FALSE)</f>
        <v>G Hutt</v>
      </c>
      <c r="E56" s="54" t="str">
        <f>IF(ISNA(VLOOKUP($B56,'Race 1'!$A$5:$I$31,8,FALSE)),"DNC",VLOOKUP(B56,'Race 1'!$A$5:$I$31,8,FALSE))</f>
        <v>DNC</v>
      </c>
      <c r="F56" s="53">
        <f>IF(AND(E56&lt;50,E56&gt;0),400/(E56+3),IF(E56="DNF",400/(E$68+4),0))</f>
        <v>0</v>
      </c>
      <c r="G56" s="54" t="str">
        <f>IF(ISNA(VLOOKUP($B56,'Race 2'!$A$5:$I$32,8,FALSE)),"DNC",VLOOKUP($B56,'Race 2'!$A$5:$I$32,8,FALSE))</f>
        <v>DNC</v>
      </c>
      <c r="H56" s="53">
        <f>IF(AND(G56&lt;50,G56&gt;0),400/(G56+3),IF(G56="DNF",400/(G$68+4),0))</f>
        <v>0</v>
      </c>
      <c r="I56" s="54" t="str">
        <f>IF(ISNA(VLOOKUP($B56,'Race 3'!$A$5:$I$35,8,FALSE)),"DNC",VLOOKUP($B56,'Race 3'!$A$5:$I$35,8,FALSE))</f>
        <v>DNC</v>
      </c>
      <c r="J56" s="53">
        <f>IF(AND(I56&lt;50,I56&gt;0),400/(I56+3),IF(I56="DNF",400/(I$68+4),0))</f>
        <v>0</v>
      </c>
      <c r="K56" s="54" t="str">
        <f>IF(ISNA(VLOOKUP($B56,'Race 4'!$A$5:$I$23,8,FALSE)),"DNC",VLOOKUP($B56,'Race 4'!$A$5:$I$23,8,FALSE))</f>
        <v>DNC</v>
      </c>
      <c r="L56" s="53">
        <f>IF(AND(K56&lt;50,K56&gt;0),400/(K56+3),IF(K56="DNF",400/(K$68+4),0))</f>
        <v>0</v>
      </c>
      <c r="M56" s="54" t="str">
        <f>IF(ISNA(VLOOKUP($B56,'Race 5'!$A$5:$I$33,8,FALSE)),"DNC",VLOOKUP($B56,'Race 5'!$A$5:$I$33,8,FALSE))</f>
        <v>DNC</v>
      </c>
      <c r="N56" s="53">
        <f>IF(AND(M56&lt;50,M56&gt;0),400/(M56+3),IF(M56="DNF",400/(M$68+4),0))</f>
        <v>0</v>
      </c>
      <c r="O56" s="54" t="str">
        <f>IF(ISNA(VLOOKUP($B56,'Race 6'!$A$5:$I$25,8,FALSE)),"DNC",VLOOKUP($B56,'Race 6'!$A$5:$I$25,8,FALSE))</f>
        <v>DNC</v>
      </c>
      <c r="P56" s="53">
        <f>IF(AND(O56&lt;50,O56&gt;0),400/(O56+3),IF(O56="DNF",400/(O$68+4),0))</f>
        <v>0</v>
      </c>
      <c r="Q56" s="54" t="str">
        <f>IF(ISNA(VLOOKUP($B56,'Race 7'!$A$5:$I$29,8,FALSE)),"DNC",VLOOKUP($B56,'Race 7'!$A$5:$I$29,8,FALSE))</f>
        <v>DNC</v>
      </c>
      <c r="R56" s="53">
        <f>IF(AND(Q56&lt;50,Q56&gt;0),400/(Q56+3),IF(Q56="DNF",400/(Q$68+4),0))</f>
        <v>0</v>
      </c>
      <c r="S56" s="54" t="str">
        <f>IF(ISNA(VLOOKUP($B56,'Race 8'!$A$5:$I$24,8,FALSE)),"DNC",VLOOKUP($B56,'Race 8'!$A$5:$I$24,8,FALSE))</f>
        <v>DNC</v>
      </c>
      <c r="T56" s="53">
        <f>IF(AND(S56&lt;50,S56&gt;0),400/(S56+3),IF(S56="DNF",400/(S$68+4),0))</f>
        <v>0</v>
      </c>
      <c r="U56" s="54" t="str">
        <f>IF(ISNA(VLOOKUP($B56,'Race 9'!$A$5:$I$35,8,FALSE)),"DNC",VLOOKUP($B56,'Race 9'!$A$5:$I$35,8,FALSE))</f>
        <v>DNC</v>
      </c>
      <c r="V56" s="53">
        <f>IF(AND(U56&lt;50,U56&gt;0),400/(U56+3),IF(U56="DNF",400/(U$68+4),0))</f>
        <v>0</v>
      </c>
      <c r="W56" s="54" t="str">
        <f>IF(ISNA(VLOOKUP($B56,'Race 10'!$A$5:$I$35,8,FALSE)),"DNC",VLOOKUP($B56,'Race 10'!$A$5:$I$35,8,FALSE))</f>
        <v>DNC</v>
      </c>
      <c r="X56" s="53">
        <f>IF(AND(W56&lt;50,W56&gt;0),400/(W56+3),IF(W56="DNF",400/(W$68+4),0))</f>
        <v>0</v>
      </c>
      <c r="Y56" s="55">
        <f t="shared" si="12"/>
        <v>0</v>
      </c>
      <c r="Z56" s="56">
        <f t="shared" si="19"/>
        <v>0</v>
      </c>
      <c r="AA56" s="57">
        <f>RANK(Z56,$Z$4:$Z$66,0)</f>
        <v>24</v>
      </c>
      <c r="AB56" s="37">
        <f t="shared" si="13"/>
        <v>0</v>
      </c>
      <c r="AC56" s="37">
        <f t="shared" si="1"/>
        <v>0</v>
      </c>
      <c r="AD56" s="37">
        <f t="shared" si="2"/>
        <v>0</v>
      </c>
      <c r="AE56" s="37">
        <f t="shared" si="3"/>
        <v>0</v>
      </c>
      <c r="AF56" s="37">
        <f t="shared" si="4"/>
        <v>0</v>
      </c>
      <c r="AG56" s="37">
        <f t="shared" si="5"/>
        <v>0</v>
      </c>
      <c r="AH56" s="37">
        <f t="shared" si="6"/>
        <v>0</v>
      </c>
      <c r="AI56" s="37">
        <f t="shared" si="7"/>
        <v>0</v>
      </c>
      <c r="AJ56" s="37">
        <f t="shared" si="8"/>
        <v>0</v>
      </c>
      <c r="AK56" s="37">
        <f t="shared" si="9"/>
        <v>0</v>
      </c>
      <c r="AL56" s="37">
        <f t="shared" si="10"/>
        <v>0</v>
      </c>
    </row>
    <row r="57" spans="1:38" hidden="1" x14ac:dyDescent="0.2">
      <c r="A57">
        <f t="shared" si="11"/>
        <v>0</v>
      </c>
      <c r="B57" s="51">
        <v>320</v>
      </c>
      <c r="C57" s="68" t="str">
        <f>VLOOKUP($B57,[1]Sheet1!$A$3:$D$82,2,FALSE)</f>
        <v>William Tell</v>
      </c>
      <c r="D57" s="68" t="str">
        <f>VLOOKUP($B57,[1]Sheet1!$A$3:$D$82,3,FALSE)</f>
        <v>K Dawson</v>
      </c>
      <c r="E57" s="54" t="str">
        <f>IF(ISNA(VLOOKUP($B57,'Race 1'!$A$5:$I$31,8,FALSE)),"DNC",VLOOKUP(B57,'Race 1'!$A$5:$I$31,8,FALSE))</f>
        <v>DNC</v>
      </c>
      <c r="F57" s="53">
        <f>IF(AND(E57&lt;50,E57&gt;0),400/(E57+3),IF(E57="DNF",400/(E$68+4),0))</f>
        <v>0</v>
      </c>
      <c r="G57" s="54" t="str">
        <f>IF(ISNA(VLOOKUP($B57,'Race 2'!$A$5:$I$32,8,FALSE)),"DNC",VLOOKUP($B57,'Race 2'!$A$5:$I$32,8,FALSE))</f>
        <v>DNC</v>
      </c>
      <c r="H57" s="53">
        <f>IF(AND(G57&lt;50,G57&gt;0),400/(G57+3),IF(G57="DNF",400/(G$68+4),0))</f>
        <v>0</v>
      </c>
      <c r="I57" s="54" t="str">
        <f>IF(ISNA(VLOOKUP($B57,'Race 3'!$A$5:$I$35,8,FALSE)),"DNC",VLOOKUP($B57,'Race 3'!$A$5:$I$35,8,FALSE))</f>
        <v>DNC</v>
      </c>
      <c r="J57" s="53">
        <f>IF(AND(I57&lt;50,I57&gt;0),400/(I57+3),IF(I57="DNF",400/(I$68+4),0))</f>
        <v>0</v>
      </c>
      <c r="K57" s="54" t="str">
        <f>IF(ISNA(VLOOKUP($B57,'Race 4'!$A$5:$I$23,8,FALSE)),"DNC",VLOOKUP($B57,'Race 4'!$A$5:$I$23,8,FALSE))</f>
        <v>DNC</v>
      </c>
      <c r="L57" s="53">
        <f>IF(AND(K57&lt;50,K57&gt;0),400/(K57+3),IF(K57="DNF",400/(K$68+4),0))</f>
        <v>0</v>
      </c>
      <c r="M57" s="54" t="str">
        <f>IF(ISNA(VLOOKUP($B57,'Race 5'!$A$5:$I$33,8,FALSE)),"DNC",VLOOKUP($B57,'Race 5'!$A$5:$I$33,8,FALSE))</f>
        <v>DNC</v>
      </c>
      <c r="N57" s="53">
        <f>IF(AND(M57&lt;50,M57&gt;0),400/(M57+3),IF(M57="DNF",400/(M$68+4),0))</f>
        <v>0</v>
      </c>
      <c r="O57" s="54" t="str">
        <f>IF(ISNA(VLOOKUP($B57,'Race 6'!$A$5:$I$25,8,FALSE)),"DNC",VLOOKUP($B57,'Race 6'!$A$5:$I$25,8,FALSE))</f>
        <v>DNC</v>
      </c>
      <c r="P57" s="53">
        <f>IF(AND(O57&lt;50,O57&gt;0),400/(O57+3),IF(O57="DNF",400/(O$68+4),0))</f>
        <v>0</v>
      </c>
      <c r="Q57" s="54" t="str">
        <f>IF(ISNA(VLOOKUP($B57,'Race 7'!$A$5:$I$29,8,FALSE)),"DNC",VLOOKUP($B57,'Race 7'!$A$5:$I$29,8,FALSE))</f>
        <v>DNC</v>
      </c>
      <c r="R57" s="53">
        <f>IF(AND(Q57&lt;50,Q57&gt;0),400/(Q57+3),IF(Q57="DNF",400/(Q$68+4),0))</f>
        <v>0</v>
      </c>
      <c r="S57" s="54" t="str">
        <f>IF(ISNA(VLOOKUP($B57,'Race 8'!$A$5:$I$24,8,FALSE)),"DNC",VLOOKUP($B57,'Race 8'!$A$5:$I$24,8,FALSE))</f>
        <v>DNC</v>
      </c>
      <c r="T57" s="53">
        <f>IF(AND(S57&lt;50,S57&gt;0),400/(S57+3),IF(S57="DNF",400/(S$68+4),0))</f>
        <v>0</v>
      </c>
      <c r="U57" s="54" t="str">
        <f>IF(ISNA(VLOOKUP($B57,'Race 9'!$A$5:$I$35,8,FALSE)),"DNC",VLOOKUP($B57,'Race 9'!$A$5:$I$35,8,FALSE))</f>
        <v>DNC</v>
      </c>
      <c r="V57" s="53">
        <f>IF(AND(U57&lt;50,U57&gt;0),400/(U57+3),IF(U57="DNF",400/(U$68+4),0))</f>
        <v>0</v>
      </c>
      <c r="W57" s="54" t="str">
        <f>IF(ISNA(VLOOKUP($B57,'Race 10'!$A$5:$I$35,8,FALSE)),"DNC",VLOOKUP($B57,'Race 10'!$A$5:$I$35,8,FALSE))</f>
        <v>DNC</v>
      </c>
      <c r="X57" s="53">
        <f>IF(AND(W57&lt;50,W57&gt;0),400/(W57+3),IF(W57="DNF",400/(W$68+4),0))</f>
        <v>0</v>
      </c>
      <c r="Y57" s="55">
        <f t="shared" si="12"/>
        <v>0</v>
      </c>
      <c r="Z57" s="56">
        <f t="shared" si="19"/>
        <v>0</v>
      </c>
      <c r="AA57" s="57">
        <f>RANK(Z57,$Z$4:$Z$66,0)</f>
        <v>24</v>
      </c>
      <c r="AB57" s="37">
        <f t="shared" si="13"/>
        <v>0</v>
      </c>
      <c r="AC57" s="37">
        <f t="shared" si="1"/>
        <v>0</v>
      </c>
      <c r="AD57" s="37">
        <f t="shared" si="2"/>
        <v>0</v>
      </c>
      <c r="AE57" s="37">
        <f t="shared" si="3"/>
        <v>0</v>
      </c>
      <c r="AF57" s="37">
        <f t="shared" si="4"/>
        <v>0</v>
      </c>
      <c r="AG57" s="37">
        <f t="shared" si="5"/>
        <v>0</v>
      </c>
      <c r="AH57" s="37">
        <f t="shared" si="6"/>
        <v>0</v>
      </c>
      <c r="AI57" s="37">
        <f t="shared" si="7"/>
        <v>0</v>
      </c>
      <c r="AJ57" s="37">
        <f t="shared" si="8"/>
        <v>0</v>
      </c>
      <c r="AK57" s="37">
        <f t="shared" si="9"/>
        <v>0</v>
      </c>
      <c r="AL57" s="37">
        <f t="shared" si="10"/>
        <v>0</v>
      </c>
    </row>
    <row r="58" spans="1:38" customFormat="1" hidden="1" x14ac:dyDescent="0.2">
      <c r="A58">
        <f t="shared" si="11"/>
        <v>0</v>
      </c>
      <c r="B58" s="51">
        <v>321</v>
      </c>
      <c r="C58" s="68" t="str">
        <f>VLOOKUP($B58,[1]Sheet1!$A$3:$D$84,2,FALSE)</f>
        <v>Alcyone</v>
      </c>
      <c r="D58" s="68" t="str">
        <f>VLOOKUP($B58,[1]Sheet1!$A$3:$D$84,3,FALSE)</f>
        <v>P Drummond</v>
      </c>
      <c r="E58" s="54" t="str">
        <f>IF(ISNA(VLOOKUP($B58,'Race 1'!$A$5:$I$31,8,FALSE)),"DNC",VLOOKUP(B58,'Race 1'!$A$5:$I$31,8,FALSE))</f>
        <v>DNC</v>
      </c>
      <c r="F58" s="53">
        <f>IF(AND(E58&lt;50,E58&gt;0),400/(E58+3),IF(E58="DNF",400/(E$68+4),0))</f>
        <v>0</v>
      </c>
      <c r="G58" s="54" t="str">
        <f>IF(ISNA(VLOOKUP($B58,'Race 2'!$A$5:$I$32,8,FALSE)),"DNC",VLOOKUP($B58,'Race 2'!$A$5:$I$32,8,FALSE))</f>
        <v>DNC</v>
      </c>
      <c r="H58" s="53">
        <f>IF(AND(G58&lt;50,G58&gt;0),400/(G58+3),IF(G58="DNF",400/(G$68+4),0))</f>
        <v>0</v>
      </c>
      <c r="I58" s="54" t="str">
        <f>IF(ISNA(VLOOKUP($B58,'Race 3'!$A$5:$I$35,8,FALSE)),"DNC",VLOOKUP($B58,'Race 3'!$A$5:$I$35,8,FALSE))</f>
        <v>DNC</v>
      </c>
      <c r="J58" s="53">
        <f>IF(AND(I58&lt;50,I58&gt;0),400/(I58+3),IF(I58="DNF",400/(I$68+4),0))</f>
        <v>0</v>
      </c>
      <c r="K58" s="54" t="str">
        <f>IF(ISNA(VLOOKUP($B58,'Race 4'!$A$5:$I$23,8,FALSE)),"DNC",VLOOKUP($B58,'Race 4'!$A$5:$I$23,8,FALSE))</f>
        <v>DNC</v>
      </c>
      <c r="L58" s="53">
        <f>IF(AND(K58&lt;50,K58&gt;0),400/(K58+3),IF(K58="DNF",400/(K$68+4),0))</f>
        <v>0</v>
      </c>
      <c r="M58" s="54" t="str">
        <f>IF(ISNA(VLOOKUP($B58,'Race 5'!$A$5:$I$33,8,FALSE)),"DNC",VLOOKUP($B58,'Race 5'!$A$5:$I$33,8,FALSE))</f>
        <v>DNC</v>
      </c>
      <c r="N58" s="53">
        <f>IF(AND(M58&lt;50,M58&gt;0),400/(M58+3),IF(M58="DNF",400/(M$68+4),0))</f>
        <v>0</v>
      </c>
      <c r="O58" s="54" t="str">
        <f>IF(ISNA(VLOOKUP($B58,'Race 6'!$A$5:$I$25,8,FALSE)),"DNC",VLOOKUP($B58,'Race 6'!$A$5:$I$25,8,FALSE))</f>
        <v>DNC</v>
      </c>
      <c r="P58" s="53">
        <f>IF(AND(O58&lt;50,O58&gt;0),400/(O58+3),IF(O58="DNF",400/(O$68+4),0))</f>
        <v>0</v>
      </c>
      <c r="Q58" s="54" t="str">
        <f>IF(ISNA(VLOOKUP($B58,'Race 7'!$A$5:$I$29,8,FALSE)),"DNC",VLOOKUP($B58,'Race 7'!$A$5:$I$29,8,FALSE))</f>
        <v>DNC</v>
      </c>
      <c r="R58" s="53">
        <f>IF(AND(Q58&lt;50,Q58&gt;0),400/(Q58+3),IF(Q58="DNF",400/(Q$68+4),0))</f>
        <v>0</v>
      </c>
      <c r="S58" s="54" t="str">
        <f>IF(ISNA(VLOOKUP($B58,'Race 8'!$A$5:$I$24,8,FALSE)),"DNC",VLOOKUP($B58,'Race 8'!$A$5:$I$24,8,FALSE))</f>
        <v>DNC</v>
      </c>
      <c r="T58" s="53">
        <f>IF(AND(S58&lt;50,S58&gt;0),400/(S58+3),IF(S58="DNF",400/(S$68+4),0))</f>
        <v>0</v>
      </c>
      <c r="U58" s="54" t="str">
        <f>IF(ISNA(VLOOKUP($B58,'Race 9'!$A$5:$I$35,8,FALSE)),"DNC",VLOOKUP($B58,'Race 9'!$A$5:$I$35,8,FALSE))</f>
        <v>DNC</v>
      </c>
      <c r="V58" s="53">
        <f>IF(AND(U58&lt;50,U58&gt;0),400/(U58+3),IF(U58="DNF",400/(U$68+4),0))</f>
        <v>0</v>
      </c>
      <c r="W58" s="54" t="str">
        <f>IF(ISNA(VLOOKUP($B58,'Race 10'!$A$5:$I$35,8,FALSE)),"DNC",VLOOKUP($B58,'Race 10'!$A$5:$I$35,8,FALSE))</f>
        <v>DNC</v>
      </c>
      <c r="X58" s="53">
        <f>IF(AND(W58&lt;50,W58&gt;0),400/(W58+3),IF(W58="DNF",400/(W$68+4),0))</f>
        <v>0</v>
      </c>
      <c r="Y58" s="55">
        <f t="shared" si="12"/>
        <v>0</v>
      </c>
      <c r="Z58" s="56">
        <f t="shared" si="19"/>
        <v>0</v>
      </c>
      <c r="AA58" s="57">
        <f>RANK(Z58,$Z$4:$Z$66,0)</f>
        <v>24</v>
      </c>
      <c r="AB58" s="37">
        <f t="shared" si="13"/>
        <v>0</v>
      </c>
      <c r="AC58" s="37">
        <f t="shared" si="1"/>
        <v>0</v>
      </c>
      <c r="AD58" s="37">
        <f t="shared" si="2"/>
        <v>0</v>
      </c>
      <c r="AE58" s="37">
        <f t="shared" si="3"/>
        <v>0</v>
      </c>
      <c r="AF58" s="37">
        <f t="shared" si="4"/>
        <v>0</v>
      </c>
      <c r="AG58" s="37">
        <f t="shared" si="5"/>
        <v>0</v>
      </c>
      <c r="AH58" s="37">
        <f t="shared" si="6"/>
        <v>0</v>
      </c>
      <c r="AI58" s="37">
        <f t="shared" si="7"/>
        <v>0</v>
      </c>
      <c r="AJ58" s="37">
        <f t="shared" si="8"/>
        <v>0</v>
      </c>
      <c r="AK58" s="37">
        <f t="shared" si="9"/>
        <v>0</v>
      </c>
      <c r="AL58" s="37">
        <f t="shared" si="10"/>
        <v>0</v>
      </c>
    </row>
    <row r="59" spans="1:38" customFormat="1" ht="12.75" customHeight="1" x14ac:dyDescent="0.2">
      <c r="A59">
        <f t="shared" si="11"/>
        <v>1</v>
      </c>
      <c r="B59" s="51">
        <v>322</v>
      </c>
      <c r="C59" s="68" t="str">
        <f>VLOOKUP($B59,[1]Sheet1!$A$3:$D$82,2,FALSE)</f>
        <v>Victoria</v>
      </c>
      <c r="D59" s="68" t="str">
        <f>VLOOKUP($B59,[1]Sheet1!$A$3:$D$82,3,FALSE)</f>
        <v>P Stokell</v>
      </c>
      <c r="E59" s="54">
        <f>IF(ISNA(VLOOKUP($B59,'Race 1'!$A$5:$I$31,8,FALSE)),"DNC",VLOOKUP(B59,'Race 1'!$A$5:$I$31,8,FALSE))</f>
        <v>1</v>
      </c>
      <c r="F59" s="53">
        <f>IF(AND(E59&lt;50,E59&gt;0),400/(E59+3),IF(E59="DNF",400/(E$68+4),0))</f>
        <v>100</v>
      </c>
      <c r="G59" s="54">
        <f>IF(ISNA(VLOOKUP($B59,'Race 2'!$A$5:$I$32,8,FALSE)),"DNC",VLOOKUP($B59,'Race 2'!$A$5:$I$32,8,FALSE))</f>
        <v>1</v>
      </c>
      <c r="H59" s="53">
        <f>IF(AND(G59&lt;50,G59&gt;0),400/(G59+3),IF(G59="DNF",400/(G$68+4),0))</f>
        <v>100</v>
      </c>
      <c r="I59" s="54">
        <f>IF(ISNA(VLOOKUP($B59,'Race 3'!$A$5:$I$35,8,FALSE)),"DNC",VLOOKUP($B59,'Race 3'!$A$5:$I$35,8,FALSE))</f>
        <v>10</v>
      </c>
      <c r="J59" s="53">
        <f>IF(AND(I59&lt;50,I59&gt;0),400/(I59+3),IF(I59="DNF",400/(I$68+4),0))</f>
        <v>30.76923076923077</v>
      </c>
      <c r="K59" s="54">
        <f>IF(ISNA(VLOOKUP($B59,'Race 4'!$A$5:$I$23,8,FALSE)),"DNC",VLOOKUP($B59,'Race 4'!$A$5:$I$23,8,FALSE))</f>
        <v>12</v>
      </c>
      <c r="L59" s="53">
        <f>IF(AND(K59&lt;50,K59&gt;0),400/(K59+3),IF(K59="DNF",400/(K$68+4),0))</f>
        <v>26.666666666666668</v>
      </c>
      <c r="M59" s="54">
        <f>IF(ISNA(VLOOKUP($B59,'Race 5'!$A$5:$I$33,8,FALSE)),"DNC",VLOOKUP($B59,'Race 5'!$A$5:$I$33,8,FALSE))</f>
        <v>1</v>
      </c>
      <c r="N59" s="53">
        <f>IF(AND(M59&lt;50,M59&gt;0),400/(M59+3),IF(M59="DNF",400/(M$68+4),0))</f>
        <v>100</v>
      </c>
      <c r="O59" s="54">
        <f>IF(ISNA(VLOOKUP($B59,'Race 6'!$A$5:$I$25,8,FALSE)),"DNC",VLOOKUP($B59,'Race 6'!$A$5:$I$25,8,FALSE))</f>
        <v>4</v>
      </c>
      <c r="P59" s="53">
        <f>IF(AND(O59&lt;50,O59&gt;0),400/(O59+3),IF(O59="DNF",400/(O$68+4),0))</f>
        <v>57.142857142857146</v>
      </c>
      <c r="Q59" s="54">
        <f>IF(ISNA(VLOOKUP($B59,'Race 7'!$A$5:$I$29,8,FALSE)),"DNC",VLOOKUP($B59,'Race 7'!$A$5:$I$29,8,FALSE))</f>
        <v>11</v>
      </c>
      <c r="R59" s="53">
        <f>IF(AND(Q59&lt;50,Q59&gt;0),400/(Q59+3),IF(Q59="DNF",400/(Q$68+4),0))</f>
        <v>28.571428571428573</v>
      </c>
      <c r="S59" s="54">
        <f>IF(ISNA(VLOOKUP($B59,'Race 8'!$A$5:$I$24,8,FALSE)),"DNC",VLOOKUP($B59,'Race 8'!$A$5:$I$24,8,FALSE))</f>
        <v>9</v>
      </c>
      <c r="T59" s="53">
        <f>IF(AND(S59&lt;50,S59&gt;0),400/(S59+3),IF(S59="DNF",400/(S$68+4),0))</f>
        <v>33.333333333333336</v>
      </c>
      <c r="U59" s="54" t="str">
        <f>IF(ISNA(VLOOKUP($B59,'Race 9'!$A$5:$I$35,8,FALSE)),"DNC",VLOOKUP($B59,'Race 9'!$A$5:$I$35,8,FALSE))</f>
        <v>DNC</v>
      </c>
      <c r="V59" s="53">
        <f>IF(AND(U59&lt;50,U59&gt;0),400/(U59+3),IF(U59="DNF",400/(U$68+4),0))</f>
        <v>0</v>
      </c>
      <c r="W59" s="54" t="str">
        <f>IF(ISNA(VLOOKUP($B59,'Race 10'!$A$5:$I$35,8,FALSE)),"DNC",VLOOKUP($B59,'Race 10'!$A$5:$I$35,8,FALSE))</f>
        <v>DNC</v>
      </c>
      <c r="X59" s="53">
        <f>IF(AND(W59&lt;50,W59&gt;0),400/(W59+3),IF(W59="DNF",400/(W$68+4),0))</f>
        <v>0</v>
      </c>
      <c r="Y59" s="55">
        <f t="shared" si="12"/>
        <v>476.4835164835165</v>
      </c>
      <c r="Z59" s="56">
        <f t="shared" si="19"/>
        <v>421.24542124542126</v>
      </c>
      <c r="AA59" s="57">
        <f>RANK(Z59,$Z$4:$Z$66,0)</f>
        <v>1</v>
      </c>
      <c r="AB59" s="37">
        <f t="shared" si="13"/>
        <v>55.238095238095241</v>
      </c>
      <c r="AC59" s="37">
        <f t="shared" si="1"/>
        <v>100</v>
      </c>
      <c r="AD59" s="37">
        <f t="shared" si="2"/>
        <v>100</v>
      </c>
      <c r="AE59" s="37">
        <f t="shared" si="3"/>
        <v>30.76923076923077</v>
      </c>
      <c r="AF59" s="37">
        <f t="shared" si="4"/>
        <v>26.666666666666668</v>
      </c>
      <c r="AG59" s="37">
        <f t="shared" si="5"/>
        <v>100</v>
      </c>
      <c r="AH59" s="37">
        <f t="shared" si="6"/>
        <v>57.142857142857146</v>
      </c>
      <c r="AI59" s="37">
        <f t="shared" si="7"/>
        <v>28.571428571428573</v>
      </c>
      <c r="AJ59" s="37">
        <f t="shared" si="8"/>
        <v>33.333333333333336</v>
      </c>
      <c r="AK59" s="37">
        <f t="shared" si="9"/>
        <v>0</v>
      </c>
      <c r="AL59" s="37">
        <f t="shared" si="10"/>
        <v>0</v>
      </c>
    </row>
    <row r="60" spans="1:38" customFormat="1" ht="12.75" hidden="1" customHeight="1" x14ac:dyDescent="0.2">
      <c r="A60">
        <f t="shared" si="11"/>
        <v>0</v>
      </c>
      <c r="B60" s="51">
        <v>323</v>
      </c>
      <c r="C60" s="68" t="str">
        <f>VLOOKUP($B60,[1]Sheet1!$A$3:$D$84,2,FALSE)</f>
        <v>Exception</v>
      </c>
      <c r="D60" s="68" t="str">
        <f>VLOOKUP($B60,[1]Sheet1!$A$3:$D$84,3,FALSE)</f>
        <v>R Wenham</v>
      </c>
      <c r="E60" s="54" t="str">
        <f>IF(ISNA(VLOOKUP($B60,'Race 1'!$A$5:$I$31,8,FALSE)),"DNC",VLOOKUP(B60,'Race 1'!$A$5:$I$31,8,FALSE))</f>
        <v>DNC</v>
      </c>
      <c r="F60" s="53">
        <f>IF(AND(E60&lt;50,E60&gt;0),400/(E60+3),IF(E60="DNF",400/(E$68+4),0))</f>
        <v>0</v>
      </c>
      <c r="G60" s="54" t="str">
        <f>IF(ISNA(VLOOKUP($B60,'Race 2'!$A$5:$I$32,8,FALSE)),"DNC",VLOOKUP($B60,'Race 2'!$A$5:$I$32,8,FALSE))</f>
        <v>DNC</v>
      </c>
      <c r="H60" s="53">
        <f>IF(AND(G60&lt;50,G60&gt;0),400/(G60+3),IF(G60="DNF",400/(G$68+4),0))</f>
        <v>0</v>
      </c>
      <c r="I60" s="54" t="str">
        <f>IF(ISNA(VLOOKUP($B60,'Race 3'!$A$5:$I$35,8,FALSE)),"DNC",VLOOKUP($B60,'Race 3'!$A$5:$I$35,8,FALSE))</f>
        <v>DNC</v>
      </c>
      <c r="J60" s="53">
        <f>IF(AND(I60&lt;50,I60&gt;0),400/(I60+3),IF(I60="DNF",400/(I$68+4),0))</f>
        <v>0</v>
      </c>
      <c r="K60" s="54" t="str">
        <f>IF(ISNA(VLOOKUP($B60,'Race 4'!$A$5:$I$23,8,FALSE)),"DNC",VLOOKUP($B60,'Race 4'!$A$5:$I$23,8,FALSE))</f>
        <v>DNC</v>
      </c>
      <c r="L60" s="53">
        <f>IF(AND(K60&lt;50,K60&gt;0),400/(K60+3),IF(K60="DNF",400/(K$68+4),0))</f>
        <v>0</v>
      </c>
      <c r="M60" s="54" t="str">
        <f>IF(ISNA(VLOOKUP($B60,'Race 5'!$A$5:$I$33,8,FALSE)),"DNC",VLOOKUP($B60,'Race 5'!$A$5:$I$33,8,FALSE))</f>
        <v>DNC</v>
      </c>
      <c r="N60" s="53">
        <f>IF(AND(M60&lt;50,M60&gt;0),400/(M60+3),IF(M60="DNF",400/(M$68+4),0))</f>
        <v>0</v>
      </c>
      <c r="O60" s="54" t="str">
        <f>IF(ISNA(VLOOKUP($B60,'Race 6'!$A$5:$I$25,8,FALSE)),"DNC",VLOOKUP($B60,'Race 6'!$A$5:$I$25,8,FALSE))</f>
        <v>DNC</v>
      </c>
      <c r="P60" s="53">
        <f>IF(AND(O60&lt;50,O60&gt;0),400/(O60+3),IF(O60="DNF",400/(O$68+4),0))</f>
        <v>0</v>
      </c>
      <c r="Q60" s="54" t="str">
        <f>IF(ISNA(VLOOKUP($B60,'Race 7'!$A$5:$I$29,8,FALSE)),"DNC",VLOOKUP($B60,'Race 7'!$A$5:$I$29,8,FALSE))</f>
        <v>DNC</v>
      </c>
      <c r="R60" s="53">
        <f>IF(AND(Q60&lt;50,Q60&gt;0),400/(Q60+3),IF(Q60="DNF",400/(Q$68+4),0))</f>
        <v>0</v>
      </c>
      <c r="S60" s="54" t="str">
        <f>IF(ISNA(VLOOKUP($B60,'Race 8'!$A$5:$I$24,8,FALSE)),"DNC",VLOOKUP($B60,'Race 8'!$A$5:$I$24,8,FALSE))</f>
        <v>DNC</v>
      </c>
      <c r="T60" s="53">
        <f>IF(AND(S60&lt;50,S60&gt;0),400/(S60+3),IF(S60="DNF",400/(S$68+4),0))</f>
        <v>0</v>
      </c>
      <c r="U60" s="54" t="str">
        <f>IF(ISNA(VLOOKUP($B60,'Race 9'!$A$5:$I$35,8,FALSE)),"DNC",VLOOKUP($B60,'Race 9'!$A$5:$I$35,8,FALSE))</f>
        <v>DNC</v>
      </c>
      <c r="V60" s="53">
        <f>IF(AND(U60&lt;50,U60&gt;0),400/(U60+3),IF(U60="DNF",400/(U$68+4),0))</f>
        <v>0</v>
      </c>
      <c r="W60" s="54" t="str">
        <f>IF(ISNA(VLOOKUP($B60,'Race 10'!$A$5:$I$35,8,FALSE)),"DNC",VLOOKUP($B60,'Race 10'!$A$5:$I$35,8,FALSE))</f>
        <v>DNC</v>
      </c>
      <c r="X60" s="53">
        <f>IF(AND(W60&lt;50,W60&gt;0),400/(W60+3),IF(W60="DNF",400/(W$68+4),0))</f>
        <v>0</v>
      </c>
      <c r="Y60" s="55">
        <f t="shared" si="12"/>
        <v>0</v>
      </c>
      <c r="Z60" s="56">
        <f t="shared" si="19"/>
        <v>0</v>
      </c>
      <c r="AA60" s="57">
        <f>RANK(Z60,$Z$4:$Z$66,0)</f>
        <v>24</v>
      </c>
      <c r="AB60" s="37">
        <f t="shared" si="13"/>
        <v>0</v>
      </c>
      <c r="AC60" s="37">
        <f t="shared" si="1"/>
        <v>0</v>
      </c>
      <c r="AD60" s="37">
        <f t="shared" si="2"/>
        <v>0</v>
      </c>
      <c r="AE60" s="37">
        <f t="shared" si="3"/>
        <v>0</v>
      </c>
      <c r="AF60" s="37">
        <f t="shared" si="4"/>
        <v>0</v>
      </c>
      <c r="AG60" s="37">
        <f t="shared" si="5"/>
        <v>0</v>
      </c>
      <c r="AH60" s="37">
        <f t="shared" si="6"/>
        <v>0</v>
      </c>
      <c r="AI60" s="37">
        <f t="shared" si="7"/>
        <v>0</v>
      </c>
      <c r="AJ60" s="37">
        <f t="shared" si="8"/>
        <v>0</v>
      </c>
      <c r="AK60" s="37">
        <f t="shared" si="9"/>
        <v>0</v>
      </c>
      <c r="AL60" s="37">
        <f t="shared" si="10"/>
        <v>0</v>
      </c>
    </row>
    <row r="61" spans="1:38" ht="12.75" customHeight="1" x14ac:dyDescent="0.2">
      <c r="A61">
        <f t="shared" si="11"/>
        <v>1</v>
      </c>
      <c r="B61" s="51">
        <v>324</v>
      </c>
      <c r="C61" s="68" t="str">
        <f>VLOOKUP($B61,[1]Sheet1!$A$3:$D$82,2,FALSE)</f>
        <v>Bonnie</v>
      </c>
      <c r="D61" s="68" t="str">
        <f>VLOOKUP($B61,[1]Sheet1!$A$3:$D$82,3,FALSE)</f>
        <v>G Hore</v>
      </c>
      <c r="E61" s="54">
        <f>IF(ISNA(VLOOKUP($B61,'Race 1'!$A$5:$I$31,8,FALSE)),"DNC",VLOOKUP(B61,'Race 1'!$A$5:$I$31,8,FALSE))</f>
        <v>7</v>
      </c>
      <c r="F61" s="53">
        <f>IF(AND(E61&lt;50,E61&gt;0),400/(E61+3),IF(E61="DNF",400/(E$68+4),0))</f>
        <v>40</v>
      </c>
      <c r="G61" s="54">
        <f>IF(ISNA(VLOOKUP($B61,'Race 2'!$A$5:$I$32,8,FALSE)),"DNC",VLOOKUP($B61,'Race 2'!$A$5:$I$32,8,FALSE))</f>
        <v>3</v>
      </c>
      <c r="H61" s="53">
        <f>IF(AND(G61&lt;50,G61&gt;0),400/(G61+3),IF(G61="DNF",400/(G$68+4),0))</f>
        <v>66.666666666666671</v>
      </c>
      <c r="I61" s="54">
        <f>IF(ISNA(VLOOKUP($B61,'Race 3'!$A$5:$I$35,8,FALSE)),"DNC",VLOOKUP($B61,'Race 3'!$A$5:$I$35,8,FALSE))</f>
        <v>8</v>
      </c>
      <c r="J61" s="53">
        <f>IF(AND(I61&lt;50,I61&gt;0),400/(I61+3),IF(I61="DNF",400/(I$68+4),0))</f>
        <v>36.363636363636367</v>
      </c>
      <c r="K61" s="54" t="str">
        <f>IF(ISNA(VLOOKUP($B61,'Race 4'!$A$5:$I$23,8,FALSE)),"DNC",VLOOKUP($B61,'Race 4'!$A$5:$I$23,8,FALSE))</f>
        <v>DNF</v>
      </c>
      <c r="L61" s="53">
        <f>IF(AND(K61&lt;50,K61&gt;0),400/(K61+3),IF(K61="DNF",400/(K$68+4),0))</f>
        <v>23.529411764705884</v>
      </c>
      <c r="M61" s="54">
        <f>IF(ISNA(VLOOKUP($B61,'Race 5'!$A$5:$I$33,8,FALSE)),"DNC",VLOOKUP($B61,'Race 5'!$A$5:$I$33,8,FALSE))</f>
        <v>14</v>
      </c>
      <c r="N61" s="53">
        <f>IF(AND(M61&lt;50,M61&gt;0),400/(M61+3),IF(M61="DNF",400/(M$68+4),0))</f>
        <v>23.529411764705884</v>
      </c>
      <c r="O61" s="54">
        <f>IF(ISNA(VLOOKUP($B61,'Race 6'!$A$5:$I$25,8,FALSE)),"DNC",VLOOKUP($B61,'Race 6'!$A$5:$I$25,8,FALSE))</f>
        <v>14</v>
      </c>
      <c r="P61" s="53">
        <f>IF(AND(O61&lt;50,O61&gt;0),400/(O61+3),IF(O61="DNF",400/(O$68+4),0))</f>
        <v>23.529411764705884</v>
      </c>
      <c r="Q61" s="54" t="str">
        <f>IF(ISNA(VLOOKUP($B61,'Race 7'!$A$5:$I$29,8,FALSE)),"DNC",VLOOKUP($B61,'Race 7'!$A$5:$I$29,8,FALSE))</f>
        <v>DNC</v>
      </c>
      <c r="R61" s="53">
        <f>IF(AND(Q61&lt;50,Q61&gt;0),400/(Q61+3),IF(Q61="DNF",400/(Q$68+4),0))</f>
        <v>0</v>
      </c>
      <c r="S61" s="54" t="str">
        <f>IF(ISNA(VLOOKUP($B61,'Race 8'!$A$5:$I$24,8,FALSE)),"DNC",VLOOKUP($B61,'Race 8'!$A$5:$I$24,8,FALSE))</f>
        <v>DNC</v>
      </c>
      <c r="T61" s="53">
        <f>IF(AND(S61&lt;50,S61&gt;0),400/(S61+3),IF(S61="DNF",400/(S$68+4),0))</f>
        <v>0</v>
      </c>
      <c r="U61" s="54" t="str">
        <f>IF(ISNA(VLOOKUP($B61,'Race 9'!$A$5:$I$35,8,FALSE)),"DNC",VLOOKUP($B61,'Race 9'!$A$5:$I$35,8,FALSE))</f>
        <v>DNC</v>
      </c>
      <c r="V61" s="53">
        <f>IF(AND(U61&lt;50,U61&gt;0),400/(U61+3),IF(U61="DNF",400/(U$68+4),0))</f>
        <v>0</v>
      </c>
      <c r="W61" s="54" t="str">
        <f>IF(ISNA(VLOOKUP($B61,'Race 10'!$A$5:$I$35,8,FALSE)),"DNC",VLOOKUP($B61,'Race 10'!$A$5:$I$35,8,FALSE))</f>
        <v>DNC</v>
      </c>
      <c r="X61" s="53">
        <f>IF(AND(W61&lt;50,W61&gt;0),400/(W61+3),IF(W61="DNF",400/(W$68+4),0))</f>
        <v>0</v>
      </c>
      <c r="Y61" s="55">
        <f t="shared" si="12"/>
        <v>213.61853832442068</v>
      </c>
      <c r="Z61" s="56">
        <f t="shared" si="19"/>
        <v>213.61853832442068</v>
      </c>
      <c r="AA61" s="57">
        <f>RANK(Z61,$Z$4:$Z$66,0)</f>
        <v>14</v>
      </c>
      <c r="AB61" s="37">
        <f t="shared" si="13"/>
        <v>0</v>
      </c>
      <c r="AC61" s="37">
        <f t="shared" si="1"/>
        <v>40</v>
      </c>
      <c r="AD61" s="37">
        <f t="shared" si="2"/>
        <v>66.666666666666671</v>
      </c>
      <c r="AE61" s="37">
        <f t="shared" si="3"/>
        <v>36.363636363636367</v>
      </c>
      <c r="AF61" s="37">
        <f t="shared" si="4"/>
        <v>23.529411764705884</v>
      </c>
      <c r="AG61" s="37">
        <f t="shared" si="5"/>
        <v>23.529411764705884</v>
      </c>
      <c r="AH61" s="37">
        <f t="shared" si="6"/>
        <v>23.529411764705884</v>
      </c>
      <c r="AI61" s="37">
        <f t="shared" si="7"/>
        <v>0</v>
      </c>
      <c r="AJ61" s="37">
        <f t="shared" si="8"/>
        <v>0</v>
      </c>
      <c r="AK61" s="37">
        <f t="shared" si="9"/>
        <v>0</v>
      </c>
      <c r="AL61" s="37">
        <f t="shared" si="10"/>
        <v>0</v>
      </c>
    </row>
    <row r="62" spans="1:38" customFormat="1" ht="12.75" hidden="1" customHeight="1" x14ac:dyDescent="0.2">
      <c r="A62">
        <f t="shared" si="11"/>
        <v>0</v>
      </c>
      <c r="B62" s="51">
        <v>326</v>
      </c>
      <c r="C62" s="68" t="str">
        <f>VLOOKUP($B62,[1]Sheet1!$A$3:$D$82,2,FALSE)</f>
        <v>Tracker</v>
      </c>
      <c r="D62" s="68" t="str">
        <f>VLOOKUP($B62,[1]Sheet1!$A$3:$D$82,3,FALSE)</f>
        <v>T Park</v>
      </c>
      <c r="E62" s="54" t="str">
        <f>IF(ISNA(VLOOKUP($B62,'Race 1'!$A$5:$I$31,8,FALSE)),"DNC",VLOOKUP(B62,'Race 1'!$A$5:$I$31,8,FALSE))</f>
        <v>DNC</v>
      </c>
      <c r="F62" s="53">
        <f>IF(AND(E62&lt;50,E62&gt;0),400/(E62+3),IF(E62="DNF",400/(E$68+4),0))</f>
        <v>0</v>
      </c>
      <c r="G62" s="54" t="str">
        <f>IF(ISNA(VLOOKUP($B62,'Race 2'!$A$5:$I$32,8,FALSE)),"DNC",VLOOKUP($B62,'Race 2'!$A$5:$I$32,8,FALSE))</f>
        <v>DNC</v>
      </c>
      <c r="H62" s="53">
        <f>IF(AND(G62&lt;50,G62&gt;0),400/(G62+3),IF(G62="DNF",400/(G$68+4),0))</f>
        <v>0</v>
      </c>
      <c r="I62" s="54" t="str">
        <f>IF(ISNA(VLOOKUP($B62,'Race 3'!$A$5:$I$35,8,FALSE)),"DNC",VLOOKUP($B62,'Race 3'!$A$5:$I$35,8,FALSE))</f>
        <v>DNC</v>
      </c>
      <c r="J62" s="53">
        <f>IF(AND(I62&lt;50,I62&gt;0),400/(I62+3),IF(I62="DNF",400/(I$68+4),0))</f>
        <v>0</v>
      </c>
      <c r="K62" s="54" t="str">
        <f>IF(ISNA(VLOOKUP($B62,'Race 4'!$A$5:$I$23,8,FALSE)),"DNC",VLOOKUP($B62,'Race 4'!$A$5:$I$23,8,FALSE))</f>
        <v>DNC</v>
      </c>
      <c r="L62" s="53">
        <f>IF(AND(K62&lt;50,K62&gt;0),400/(K62+3),IF(K62="DNF",400/(K$68+4),0))</f>
        <v>0</v>
      </c>
      <c r="M62" s="54" t="str">
        <f>IF(ISNA(VLOOKUP($B62,'Race 5'!$A$5:$I$33,8,FALSE)),"DNC",VLOOKUP($B62,'Race 5'!$A$5:$I$33,8,FALSE))</f>
        <v>DNC</v>
      </c>
      <c r="N62" s="53">
        <f>IF(AND(M62&lt;50,M62&gt;0),400/(M62+3),IF(M62="DNF",400/(M$68+4),0))</f>
        <v>0</v>
      </c>
      <c r="O62" s="54" t="str">
        <f>IF(ISNA(VLOOKUP($B62,'Race 6'!$A$5:$I$25,8,FALSE)),"DNC",VLOOKUP($B62,'Race 6'!$A$5:$I$25,8,FALSE))</f>
        <v>DNC</v>
      </c>
      <c r="P62" s="53">
        <f>IF(AND(O62&lt;50,O62&gt;0),400/(O62+3),IF(O62="DNF",400/(O$68+4),0))</f>
        <v>0</v>
      </c>
      <c r="Q62" s="54" t="str">
        <f>IF(ISNA(VLOOKUP($B62,'Race 7'!$A$5:$I$29,8,FALSE)),"DNC",VLOOKUP($B62,'Race 7'!$A$5:$I$29,8,FALSE))</f>
        <v>DNC</v>
      </c>
      <c r="R62" s="53">
        <f>IF(AND(Q62&lt;50,Q62&gt;0),400/(Q62+3),IF(Q62="DNF",400/(Q$68+4),0))</f>
        <v>0</v>
      </c>
      <c r="S62" s="54" t="str">
        <f>IF(ISNA(VLOOKUP($B62,'Race 8'!$A$5:$I$24,8,FALSE)),"DNC",VLOOKUP($B62,'Race 8'!$A$5:$I$24,8,FALSE))</f>
        <v>DNC</v>
      </c>
      <c r="T62" s="53">
        <f>IF(AND(S62&lt;50,S62&gt;0),400/(S62+3),IF(S62="DNF",400/(S$68+4),0))</f>
        <v>0</v>
      </c>
      <c r="U62" s="54" t="str">
        <f>IF(ISNA(VLOOKUP($B62,'Race 9'!$A$5:$I$35,8,FALSE)),"DNC",VLOOKUP($B62,'Race 9'!$A$5:$I$35,8,FALSE))</f>
        <v>DNC</v>
      </c>
      <c r="V62" s="53">
        <f>IF(AND(U62&lt;50,U62&gt;0),400/(U62+3),IF(U62="DNF",400/(U$68+4),0))</f>
        <v>0</v>
      </c>
      <c r="W62" s="54" t="str">
        <f>IF(ISNA(VLOOKUP($B62,'Race 10'!$A$5:$I$35,8,FALSE)),"DNC",VLOOKUP($B62,'Race 10'!$A$5:$I$35,8,FALSE))</f>
        <v>DNC</v>
      </c>
      <c r="X62" s="53">
        <f>IF(AND(W62&lt;50,W62&gt;0),400/(W62+3),IF(W62="DNF",400/(W$68+4),0))</f>
        <v>0</v>
      </c>
      <c r="Y62" s="55">
        <f t="shared" si="12"/>
        <v>0</v>
      </c>
      <c r="Z62" s="56">
        <f t="shared" si="19"/>
        <v>0</v>
      </c>
      <c r="AA62" s="57">
        <f>RANK(Z62,$Z$4:$Z$66,0)</f>
        <v>24</v>
      </c>
      <c r="AB62" s="37">
        <f t="shared" si="13"/>
        <v>0</v>
      </c>
      <c r="AC62" s="37">
        <f t="shared" si="1"/>
        <v>0</v>
      </c>
      <c r="AD62" s="37">
        <f t="shared" si="2"/>
        <v>0</v>
      </c>
      <c r="AE62" s="37">
        <f t="shared" si="3"/>
        <v>0</v>
      </c>
      <c r="AF62" s="37">
        <f t="shared" si="4"/>
        <v>0</v>
      </c>
      <c r="AG62" s="37">
        <f t="shared" si="5"/>
        <v>0</v>
      </c>
      <c r="AH62" s="37">
        <f t="shared" si="6"/>
        <v>0</v>
      </c>
      <c r="AI62" s="37">
        <f t="shared" si="7"/>
        <v>0</v>
      </c>
      <c r="AJ62" s="37">
        <f t="shared" si="8"/>
        <v>0</v>
      </c>
      <c r="AK62" s="37">
        <f t="shared" si="9"/>
        <v>0</v>
      </c>
      <c r="AL62" s="37">
        <f t="shared" si="10"/>
        <v>0</v>
      </c>
    </row>
    <row r="63" spans="1:38" customFormat="1" x14ac:dyDescent="0.2">
      <c r="A63">
        <f t="shared" si="11"/>
        <v>1</v>
      </c>
      <c r="B63" s="51">
        <v>327</v>
      </c>
      <c r="C63" s="68" t="str">
        <f>VLOOKUP($B63,[1]Sheet1!$A$3:$D$84,2,FALSE)</f>
        <v>Saucy Susan</v>
      </c>
      <c r="D63" s="68" t="str">
        <f>VLOOKUP($B63,[1]Sheet1!$A$3:$D$84,3,FALSE)</f>
        <v>K Dawson</v>
      </c>
      <c r="E63" s="54">
        <f>IF(ISNA(VLOOKUP($B63,'Race 1'!$A$5:$I$31,8,FALSE)),"DNC",VLOOKUP(B63,'Race 1'!$A$5:$I$31,8,FALSE))</f>
        <v>4</v>
      </c>
      <c r="F63" s="53">
        <f>IF(AND(E63&lt;50,E63&gt;0),400/(E63+3),IF(E63="DNF",400/(E$68+4),0))</f>
        <v>57.142857142857146</v>
      </c>
      <c r="G63" s="54">
        <f>IF(ISNA(VLOOKUP($B63,'Race 2'!$A$5:$I$32,8,FALSE)),"DNC",VLOOKUP($B63,'Race 2'!$A$5:$I$32,8,FALSE))</f>
        <v>12</v>
      </c>
      <c r="H63" s="53">
        <f>IF(AND(G63&lt;50,G63&gt;0),400/(G63+3),IF(G63="DNF",400/(G$68+4),0))</f>
        <v>26.666666666666668</v>
      </c>
      <c r="I63" s="54" t="str">
        <f>IF(ISNA(VLOOKUP($B63,'Race 3'!$A$5:$I$35,8,FALSE)),"DNC",VLOOKUP($B63,'Race 3'!$A$5:$I$35,8,FALSE))</f>
        <v>DNC</v>
      </c>
      <c r="J63" s="53">
        <f>IF(AND(I63&lt;50,I63&gt;0),400/(I63+3),IF(I63="DNF",400/(I$68+4),0))</f>
        <v>0</v>
      </c>
      <c r="K63" s="54" t="str">
        <f>IF(ISNA(VLOOKUP($B63,'Race 4'!$A$5:$I$23,8,FALSE)),"DNC",VLOOKUP($B63,'Race 4'!$A$5:$I$23,8,FALSE))</f>
        <v>DNC</v>
      </c>
      <c r="L63" s="53">
        <f>IF(AND(K63&lt;50,K63&gt;0),400/(K63+3),IF(K63="DNF",400/(K$68+4),0))</f>
        <v>0</v>
      </c>
      <c r="M63" s="54" t="str">
        <f>IF(ISNA(VLOOKUP($B63,'Race 5'!$A$5:$I$33,8,FALSE)),"DNC",VLOOKUP($B63,'Race 5'!$A$5:$I$33,8,FALSE))</f>
        <v>DNC</v>
      </c>
      <c r="N63" s="53">
        <f>IF(AND(M63&lt;50,M63&gt;0),400/(M63+3),IF(M63="DNF",400/(M$68+4),0))</f>
        <v>0</v>
      </c>
      <c r="O63" s="54" t="str">
        <f>IF(ISNA(VLOOKUP($B63,'Race 6'!$A$5:$I$25,8,FALSE)),"DNC",VLOOKUP($B63,'Race 6'!$A$5:$I$25,8,FALSE))</f>
        <v>DNC</v>
      </c>
      <c r="P63" s="53">
        <f>IF(AND(O63&lt;50,O63&gt;0),400/(O63+3),IF(O63="DNF",400/(O$68+4),0))</f>
        <v>0</v>
      </c>
      <c r="Q63" s="54" t="str">
        <f>IF(ISNA(VLOOKUP($B63,'Race 7'!$A$5:$I$29,8,FALSE)),"DNC",VLOOKUP($B63,'Race 7'!$A$5:$I$29,8,FALSE))</f>
        <v>DNC</v>
      </c>
      <c r="R63" s="53">
        <f>IF(AND(Q63&lt;50,Q63&gt;0),400/(Q63+3),IF(Q63="DNF",400/(Q$68+4),0))</f>
        <v>0</v>
      </c>
      <c r="S63" s="54" t="str">
        <f>IF(ISNA(VLOOKUP($B63,'Race 8'!$A$5:$I$24,8,FALSE)),"DNC",VLOOKUP($B63,'Race 8'!$A$5:$I$24,8,FALSE))</f>
        <v>DNC</v>
      </c>
      <c r="T63" s="53">
        <f>IF(AND(S63&lt;50,S63&gt;0),400/(S63+3),IF(S63="DNF",400/(S$68+4),0))</f>
        <v>0</v>
      </c>
      <c r="U63" s="54" t="str">
        <f>IF(ISNA(VLOOKUP($B63,'Race 9'!$A$5:$I$35,8,FALSE)),"DNC",VLOOKUP($B63,'Race 9'!$A$5:$I$35,8,FALSE))</f>
        <v>DNC</v>
      </c>
      <c r="V63" s="53">
        <f>IF(AND(U63&lt;50,U63&gt;0),400/(U63+3),IF(U63="DNF",400/(U$68+4),0))</f>
        <v>0</v>
      </c>
      <c r="W63" s="54" t="str">
        <f>IF(ISNA(VLOOKUP($B63,'Race 10'!$A$5:$I$35,8,FALSE)),"DNC",VLOOKUP($B63,'Race 10'!$A$5:$I$35,8,FALSE))</f>
        <v>DNC</v>
      </c>
      <c r="X63" s="53">
        <f>IF(AND(W63&lt;50,W63&gt;0),400/(W63+3),IF(W63="DNF",400/(W$68+4),0))</f>
        <v>0</v>
      </c>
      <c r="Y63" s="55">
        <f t="shared" si="12"/>
        <v>83.80952380952381</v>
      </c>
      <c r="Z63" s="56">
        <f t="shared" si="19"/>
        <v>83.80952380952381</v>
      </c>
      <c r="AA63" s="57">
        <f>RANK(Z63,$Z$4:$Z$66,0)</f>
        <v>18</v>
      </c>
      <c r="AB63" s="37">
        <f t="shared" si="13"/>
        <v>0</v>
      </c>
      <c r="AC63" s="37">
        <f t="shared" si="1"/>
        <v>57.142857142857146</v>
      </c>
      <c r="AD63" s="37">
        <f t="shared" si="2"/>
        <v>26.666666666666668</v>
      </c>
      <c r="AE63" s="37">
        <f t="shared" si="3"/>
        <v>0</v>
      </c>
      <c r="AF63" s="37">
        <f t="shared" si="4"/>
        <v>0</v>
      </c>
      <c r="AG63" s="37">
        <f t="shared" si="5"/>
        <v>0</v>
      </c>
      <c r="AH63" s="37">
        <f t="shared" si="6"/>
        <v>0</v>
      </c>
      <c r="AI63" s="37">
        <f t="shared" si="7"/>
        <v>0</v>
      </c>
      <c r="AJ63" s="37">
        <f t="shared" si="8"/>
        <v>0</v>
      </c>
      <c r="AK63" s="37">
        <f t="shared" si="9"/>
        <v>0</v>
      </c>
      <c r="AL63" s="37">
        <f t="shared" si="10"/>
        <v>0</v>
      </c>
    </row>
    <row r="64" spans="1:38" customFormat="1" ht="12.75" hidden="1" customHeight="1" x14ac:dyDescent="0.2">
      <c r="A64">
        <f t="shared" si="11"/>
        <v>0</v>
      </c>
      <c r="B64" s="51">
        <v>330</v>
      </c>
      <c r="C64" s="68" t="str">
        <f>VLOOKUP($B64,[1]Sheet1!$A$3:$D$82,2,FALSE)</f>
        <v>Kiwi Monogams</v>
      </c>
      <c r="D64" s="68" t="str">
        <f>VLOOKUP($B64,[1]Sheet1!$A$3:$D$82,3,FALSE)</f>
        <v>B White</v>
      </c>
      <c r="E64" s="54" t="str">
        <f>IF(ISNA(VLOOKUP($B64,'Race 1'!$A$5:$I$31,8,FALSE)),"DNC",VLOOKUP(B64,'Race 1'!$A$5:$I$31,8,FALSE))</f>
        <v>DNC</v>
      </c>
      <c r="F64" s="53">
        <f>IF(AND(E64&lt;50,E64&gt;0),400/(E64+3),IF(E64="DNF",400/(E$68+4),0))</f>
        <v>0</v>
      </c>
      <c r="G64" s="54" t="str">
        <f>IF(ISNA(VLOOKUP($B64,'Race 2'!$A$5:$I$32,8,FALSE)),"DNC",VLOOKUP($B64,'Race 2'!$A$5:$I$32,8,FALSE))</f>
        <v>DNC</v>
      </c>
      <c r="H64" s="53">
        <f>IF(AND(G64&lt;50,G64&gt;0),400/(G64+3),IF(G64="DNF",400/(G$68+4),0))</f>
        <v>0</v>
      </c>
      <c r="I64" s="54" t="str">
        <f>IF(ISNA(VLOOKUP($B64,'Race 3'!$A$5:$I$35,8,FALSE)),"DNC",VLOOKUP($B64,'Race 3'!$A$5:$I$35,8,FALSE))</f>
        <v>DNC</v>
      </c>
      <c r="J64" s="53">
        <f>IF(AND(I64&lt;50,I64&gt;0),400/(I64+3),IF(I64="DNF",400/(I$68+4),0))</f>
        <v>0</v>
      </c>
      <c r="K64" s="54" t="str">
        <f>IF(ISNA(VLOOKUP($B64,'Race 4'!$A$5:$I$23,8,FALSE)),"DNC",VLOOKUP($B64,'Race 4'!$A$5:$I$23,8,FALSE))</f>
        <v>DNC</v>
      </c>
      <c r="L64" s="53">
        <f>IF(AND(K64&lt;50,K64&gt;0),400/(K64+3),IF(K64="DNF",400/(K$68+4),0))</f>
        <v>0</v>
      </c>
      <c r="M64" s="54" t="str">
        <f>IF(ISNA(VLOOKUP($B64,'Race 5'!$A$5:$I$33,8,FALSE)),"DNC",VLOOKUP($B64,'Race 5'!$A$5:$I$33,8,FALSE))</f>
        <v>DNC</v>
      </c>
      <c r="N64" s="53">
        <f>IF(AND(M64&lt;50,M64&gt;0),400/(M64+3),IF(M64="DNF",400/(M$68+4),0))</f>
        <v>0</v>
      </c>
      <c r="O64" s="54" t="str">
        <f>IF(ISNA(VLOOKUP($B64,'Race 6'!$A$5:$I$25,8,FALSE)),"DNC",VLOOKUP($B64,'Race 6'!$A$5:$I$25,8,FALSE))</f>
        <v>DNC</v>
      </c>
      <c r="P64" s="53">
        <f>IF(AND(O64&lt;50,O64&gt;0),400/(O64+3),IF(O64="DNF",400/(O$68+4),0))</f>
        <v>0</v>
      </c>
      <c r="Q64" s="54" t="str">
        <f>IF(ISNA(VLOOKUP($B64,'Race 7'!$A$5:$I$29,8,FALSE)),"DNC",VLOOKUP($B64,'Race 7'!$A$5:$I$29,8,FALSE))</f>
        <v>DNC</v>
      </c>
      <c r="R64" s="53">
        <f>IF(AND(Q64&lt;50,Q64&gt;0),400/(Q64+3),IF(Q64="DNF",400/(Q$68+4),0))</f>
        <v>0</v>
      </c>
      <c r="S64" s="54" t="str">
        <f>IF(ISNA(VLOOKUP($B64,'Race 8'!$A$5:$I$24,8,FALSE)),"DNC",VLOOKUP($B64,'Race 8'!$A$5:$I$24,8,FALSE))</f>
        <v>DNC</v>
      </c>
      <c r="T64" s="53">
        <f>IF(AND(S64&lt;50,S64&gt;0),400/(S64+3),IF(S64="DNF",400/(S$68+4),0))</f>
        <v>0</v>
      </c>
      <c r="U64" s="54" t="str">
        <f>IF(ISNA(VLOOKUP($B64,'Race 9'!$A$5:$I$35,8,FALSE)),"DNC",VLOOKUP($B64,'Race 9'!$A$5:$I$35,8,FALSE))</f>
        <v>DNC</v>
      </c>
      <c r="V64" s="53">
        <f>IF(AND(U64&lt;50,U64&gt;0),400/(U64+3),IF(U64="DNF",400/(U$68+4),0))</f>
        <v>0</v>
      </c>
      <c r="W64" s="54" t="str">
        <f>IF(ISNA(VLOOKUP($B64,'Race 10'!$A$5:$I$35,8,FALSE)),"DNC",VLOOKUP($B64,'Race 10'!$A$5:$I$35,8,FALSE))</f>
        <v>DNC</v>
      </c>
      <c r="X64" s="53">
        <f>IF(AND(W64&lt;50,W64&gt;0),400/(W64+3),IF(W64="DNF",400/(W$68+4),0))</f>
        <v>0</v>
      </c>
      <c r="Y64" s="55">
        <f t="shared" si="12"/>
        <v>0</v>
      </c>
      <c r="Z64" s="56">
        <f t="shared" si="19"/>
        <v>0</v>
      </c>
      <c r="AA64" s="57">
        <f>RANK(Z64,$Z$4:$Z$66,0)</f>
        <v>24</v>
      </c>
      <c r="AB64" s="37">
        <f t="shared" si="13"/>
        <v>0</v>
      </c>
      <c r="AC64" s="37">
        <f t="shared" si="1"/>
        <v>0</v>
      </c>
      <c r="AD64" s="37">
        <f t="shared" si="2"/>
        <v>0</v>
      </c>
      <c r="AE64" s="37">
        <f t="shared" si="3"/>
        <v>0</v>
      </c>
      <c r="AF64" s="37">
        <f t="shared" si="4"/>
        <v>0</v>
      </c>
      <c r="AG64" s="37">
        <f t="shared" si="5"/>
        <v>0</v>
      </c>
      <c r="AH64" s="37">
        <f t="shared" si="6"/>
        <v>0</v>
      </c>
      <c r="AI64" s="37">
        <f t="shared" si="7"/>
        <v>0</v>
      </c>
      <c r="AJ64" s="37">
        <f t="shared" si="8"/>
        <v>0</v>
      </c>
      <c r="AK64" s="37">
        <f t="shared" si="9"/>
        <v>0</v>
      </c>
      <c r="AL64" s="37">
        <f t="shared" si="10"/>
        <v>0</v>
      </c>
    </row>
    <row r="65" spans="1:38" customFormat="1" ht="12.75" customHeight="1" x14ac:dyDescent="0.2">
      <c r="A65">
        <f t="shared" si="11"/>
        <v>1</v>
      </c>
      <c r="B65" s="51">
        <v>331</v>
      </c>
      <c r="C65" s="68" t="str">
        <f>VLOOKUP($B65,[1]Sheet1!$A$3:$D$82,2,FALSE)</f>
        <v>Bil</v>
      </c>
      <c r="D65" s="68" t="str">
        <f>VLOOKUP($B65,[1]Sheet1!$A$3:$D$82,3,FALSE)</f>
        <v>D Smith</v>
      </c>
      <c r="E65" s="54">
        <f>IF(ISNA(VLOOKUP($B65,'Race 1'!$A$5:$I$31,8,FALSE)),"DNC",VLOOKUP(B65,'Race 1'!$A$5:$I$31,8,FALSE))</f>
        <v>3</v>
      </c>
      <c r="F65" s="53">
        <f>IF(AND(E65&lt;50,E65&gt;0),400/(E65+3),IF(E65="DNF",400/(E$68+4),0))</f>
        <v>66.666666666666671</v>
      </c>
      <c r="G65" s="54">
        <f>IF(ISNA(VLOOKUP($B65,'Race 2'!$A$5:$I$32,8,FALSE)),"DNC",VLOOKUP($B65,'Race 2'!$A$5:$I$32,8,FALSE))</f>
        <v>10</v>
      </c>
      <c r="H65" s="53">
        <f>IF(AND(G65&lt;50,G65&gt;0),400/(G65+3),IF(G65="DNF",400/(G$68+4),0))</f>
        <v>30.76923076923077</v>
      </c>
      <c r="I65" s="54">
        <f>IF(ISNA(VLOOKUP($B65,'Race 3'!$A$5:$I$35,8,FALSE)),"DNC",VLOOKUP($B65,'Race 3'!$A$5:$I$35,8,FALSE))</f>
        <v>5</v>
      </c>
      <c r="J65" s="53">
        <f>IF(AND(I65&lt;50,I65&gt;0),400/(I65+3),IF(I65="DNF",400/(I$68+4),0))</f>
        <v>50</v>
      </c>
      <c r="K65" s="54">
        <f>IF(ISNA(VLOOKUP($B65,'Race 4'!$A$5:$I$23,8,FALSE)),"DNC",VLOOKUP($B65,'Race 4'!$A$5:$I$23,8,FALSE))</f>
        <v>10</v>
      </c>
      <c r="L65" s="53">
        <f>IF(AND(K65&lt;50,K65&gt;0),400/(K65+3),IF(K65="DNF",400/(K$68+4),0))</f>
        <v>30.76923076923077</v>
      </c>
      <c r="M65" s="54">
        <f>IF(ISNA(VLOOKUP($B65,'Race 5'!$A$5:$I$33,8,FALSE)),"DNC",VLOOKUP($B65,'Race 5'!$A$5:$I$33,8,FALSE))</f>
        <v>13</v>
      </c>
      <c r="N65" s="53">
        <f>IF(AND(M65&lt;50,M65&gt;0),400/(M65+3),IF(M65="DNF",400/(M$68+4),0))</f>
        <v>25</v>
      </c>
      <c r="O65" s="54">
        <f>IF(ISNA(VLOOKUP($B65,'Race 6'!$A$5:$I$25,8,FALSE)),"DNC",VLOOKUP($B65,'Race 6'!$A$5:$I$25,8,FALSE))</f>
        <v>6</v>
      </c>
      <c r="P65" s="53">
        <f>IF(AND(O65&lt;50,O65&gt;0),400/(O65+3),IF(O65="DNF",400/(O$68+4),0))</f>
        <v>44.444444444444443</v>
      </c>
      <c r="Q65" s="54">
        <f>IF(ISNA(VLOOKUP($B65,'Race 7'!$A$5:$I$29,8,FALSE)),"DNC",VLOOKUP($B65,'Race 7'!$A$5:$I$29,8,FALSE))</f>
        <v>3</v>
      </c>
      <c r="R65" s="53">
        <f>IF(AND(Q65&lt;50,Q65&gt;0),400/(Q65+3),IF(Q65="DNF",400/(Q$68+4),0))</f>
        <v>66.666666666666671</v>
      </c>
      <c r="S65" s="54">
        <f>IF(ISNA(VLOOKUP($B65,'Race 8'!$A$5:$I$24,8,FALSE)),"DNC",VLOOKUP($B65,'Race 8'!$A$5:$I$24,8,FALSE))</f>
        <v>10</v>
      </c>
      <c r="T65" s="53">
        <f>IF(AND(S65&lt;50,S65&gt;0),400/(S65+3),IF(S65="DNF",400/(S$68+4),0))</f>
        <v>30.76923076923077</v>
      </c>
      <c r="U65" s="54" t="str">
        <f>IF(ISNA(VLOOKUP($B65,'Race 9'!$A$5:$I$35,8,FALSE)),"DNC",VLOOKUP($B65,'Race 9'!$A$5:$I$35,8,FALSE))</f>
        <v>DNC</v>
      </c>
      <c r="V65" s="53">
        <f>IF(AND(U65&lt;50,U65&gt;0),400/(U65+3),IF(U65="DNF",400/(U$68+4),0))</f>
        <v>0</v>
      </c>
      <c r="W65" s="54" t="str">
        <f>IF(ISNA(VLOOKUP($B65,'Race 10'!$A$5:$I$35,8,FALSE)),"DNC",VLOOKUP($B65,'Race 10'!$A$5:$I$35,8,FALSE))</f>
        <v>DNC</v>
      </c>
      <c r="X65" s="53">
        <f>IF(AND(W65&lt;50,W65&gt;0),400/(W65+3),IF(W65="DNF",400/(W$68+4),0))</f>
        <v>0</v>
      </c>
      <c r="Y65" s="55">
        <f t="shared" si="12"/>
        <v>345.08547008547009</v>
      </c>
      <c r="Z65" s="56">
        <f t="shared" si="19"/>
        <v>289.31623931623932</v>
      </c>
      <c r="AA65" s="57">
        <f>RANK(Z65,$Z$4:$Z$66,0)</f>
        <v>6</v>
      </c>
      <c r="AB65" s="37">
        <f t="shared" si="13"/>
        <v>55.769230769230774</v>
      </c>
      <c r="AC65" s="37">
        <f t="shared" si="1"/>
        <v>66.666666666666671</v>
      </c>
      <c r="AD65" s="37">
        <f t="shared" si="2"/>
        <v>30.76923076923077</v>
      </c>
      <c r="AE65" s="37">
        <f t="shared" si="3"/>
        <v>50</v>
      </c>
      <c r="AF65" s="37">
        <f t="shared" si="4"/>
        <v>30.76923076923077</v>
      </c>
      <c r="AG65" s="37">
        <f t="shared" si="5"/>
        <v>25</v>
      </c>
      <c r="AH65" s="37">
        <f t="shared" si="6"/>
        <v>44.444444444444443</v>
      </c>
      <c r="AI65" s="37">
        <f t="shared" si="7"/>
        <v>66.666666666666671</v>
      </c>
      <c r="AJ65" s="37">
        <f t="shared" si="8"/>
        <v>30.76923076923077</v>
      </c>
      <c r="AK65" s="37">
        <f t="shared" si="9"/>
        <v>0</v>
      </c>
      <c r="AL65" s="37">
        <f t="shared" si="10"/>
        <v>0</v>
      </c>
    </row>
    <row r="66" spans="1:38" customFormat="1" ht="12.75" customHeight="1" x14ac:dyDescent="0.2">
      <c r="A66">
        <f>IF(SUM(E66:X66)=0,0,1)</f>
        <v>1</v>
      </c>
      <c r="B66" s="51">
        <v>521</v>
      </c>
      <c r="C66" s="68" t="str">
        <f>VLOOKUP($B66,[1]Sheet1!$A$3:$D$82,2,FALSE)</f>
        <v>Mistress Overdone</v>
      </c>
      <c r="D66" s="68" t="str">
        <f>VLOOKUP($B66,[1]Sheet1!$A$3:$D$82,3,FALSE)</f>
        <v>R Mackay</v>
      </c>
      <c r="E66" s="54">
        <f>IF(ISNA(VLOOKUP($B66,'Race 1'!$A$5:$I$31,8,FALSE)),"DNC",VLOOKUP(B66,'Race 1'!$A$5:$I$31,8,FALSE))</f>
        <v>12</v>
      </c>
      <c r="F66" s="53">
        <f>IF(AND(E66&lt;50,E66&gt;0),400/(E66+3),IF(E66="DNF",400/(E$68+4),0))</f>
        <v>26.666666666666668</v>
      </c>
      <c r="G66" s="54">
        <f>IF(ISNA(VLOOKUP($B66,'Race 2'!$A$5:$I$32,8,FALSE)),"DNC",VLOOKUP($B66,'Race 2'!$A$5:$I$32,8,FALSE))</f>
        <v>16</v>
      </c>
      <c r="H66" s="53">
        <f>IF(AND(G66&lt;50,G66&gt;0),400/(G66+3),IF(G66="DNF",400/(G$68+4),0))</f>
        <v>21.05263157894737</v>
      </c>
      <c r="I66" s="54">
        <f>IF(ISNA(VLOOKUP($B66,'Race 3'!$A$5:$I$35,8,FALSE)),"DNC",VLOOKUP($B66,'Race 3'!$A$5:$I$35,8,FALSE))</f>
        <v>3</v>
      </c>
      <c r="J66" s="53">
        <f>IF(AND(I66&lt;50,I66&gt;0),400/(I66+3),IF(I66="DNF",400/(I$68+4),0))</f>
        <v>66.666666666666671</v>
      </c>
      <c r="K66" s="54">
        <f>IF(ISNA(VLOOKUP($B66,'Race 4'!$A$5:$I$23,8,FALSE)),"DNC",VLOOKUP($B66,'Race 4'!$A$5:$I$23,8,FALSE))</f>
        <v>1</v>
      </c>
      <c r="L66" s="53">
        <f>IF(AND(K66&lt;50,K66&gt;0),400/(K66+3),IF(K66="DNF",400/(K$68+4),0))</f>
        <v>100</v>
      </c>
      <c r="M66" s="54">
        <f>IF(ISNA(VLOOKUP($B66,'Race 5'!$A$5:$I$33,8,FALSE)),"DNC",VLOOKUP($B66,'Race 5'!$A$5:$I$33,8,FALSE))</f>
        <v>11</v>
      </c>
      <c r="N66" s="53">
        <f>IF(AND(M66&lt;50,M66&gt;0),400/(M66+3),IF(M66="DNF",400/(M$68+4),0))</f>
        <v>28.571428571428573</v>
      </c>
      <c r="O66" s="54">
        <f>IF(ISNA(VLOOKUP($B66,'Race 6'!$A$5:$I$25,8,FALSE)),"DNC",VLOOKUP($B66,'Race 6'!$A$5:$I$25,8,FALSE))</f>
        <v>2</v>
      </c>
      <c r="P66" s="53">
        <f>IF(AND(O66&lt;50,O66&gt;0),400/(O66+3),IF(O66="DNF",400/(O$68+4),0))</f>
        <v>80</v>
      </c>
      <c r="Q66" s="54" t="str">
        <f>IF(ISNA(VLOOKUP($B66,'Race 7'!$A$5:$I$29,8,FALSE)),"DNC",VLOOKUP($B66,'Race 7'!$A$5:$I$29,8,FALSE))</f>
        <v>DNC</v>
      </c>
      <c r="R66" s="53">
        <f>IF(AND(Q66&lt;50,Q66&gt;0),400/(Q66+3),IF(Q66="DNF",400/(Q$68+4),0))</f>
        <v>0</v>
      </c>
      <c r="S66" s="54" t="str">
        <f>IF(ISNA(VLOOKUP($B66,'Race 8'!$A$5:$I$24,8,FALSE)),"DNC",VLOOKUP($B66,'Race 8'!$A$5:$I$24,8,FALSE))</f>
        <v>DNC</v>
      </c>
      <c r="T66" s="53">
        <f>IF(AND(S66&lt;50,S66&gt;0),400/(S66+3),IF(S66="DNF",400/(S$68+4),0))</f>
        <v>0</v>
      </c>
      <c r="U66" s="54" t="str">
        <f>IF(ISNA(VLOOKUP($B66,'Race 9'!$A$5:$I$35,8,FALSE)),"DNC",VLOOKUP($B66,'Race 9'!$A$5:$I$35,8,FALSE))</f>
        <v>DNC</v>
      </c>
      <c r="V66" s="53">
        <f>IF(AND(U66&lt;50,U66&gt;0),400/(U66+3),IF(U66="DNF",400/(U$68+4),0))</f>
        <v>0</v>
      </c>
      <c r="W66" s="54" t="str">
        <f>IF(ISNA(VLOOKUP($B66,'Race 10'!$A$5:$I$35,8,FALSE)),"DNC",VLOOKUP($B66,'Race 10'!$A$5:$I$35,8,FALSE))</f>
        <v>DNC</v>
      </c>
      <c r="X66" s="53">
        <f>IF(AND(W66&lt;50,W66&gt;0),400/(W66+3),IF(W66="DNF",400/(W$68+4),0))</f>
        <v>0</v>
      </c>
      <c r="Y66" s="55">
        <f t="shared" si="12"/>
        <v>322.95739348370927</v>
      </c>
      <c r="Z66" s="56">
        <f t="shared" si="19"/>
        <v>322.95739348370927</v>
      </c>
      <c r="AA66" s="57">
        <f>RANK(Z66,$Z$4:$Z$66,0)</f>
        <v>5</v>
      </c>
      <c r="AB66" s="37">
        <f t="shared" si="13"/>
        <v>0</v>
      </c>
      <c r="AC66" s="37">
        <f t="shared" si="1"/>
        <v>26.666666666666668</v>
      </c>
      <c r="AD66" s="37">
        <f t="shared" si="2"/>
        <v>21.05263157894737</v>
      </c>
      <c r="AE66" s="37">
        <f t="shared" si="3"/>
        <v>66.666666666666671</v>
      </c>
      <c r="AF66" s="37">
        <f t="shared" si="4"/>
        <v>100</v>
      </c>
      <c r="AG66" s="37">
        <f t="shared" si="5"/>
        <v>28.571428571428573</v>
      </c>
      <c r="AH66" s="37">
        <f t="shared" si="6"/>
        <v>80</v>
      </c>
      <c r="AI66" s="37">
        <f t="shared" si="7"/>
        <v>0</v>
      </c>
      <c r="AJ66" s="37">
        <f t="shared" si="8"/>
        <v>0</v>
      </c>
      <c r="AK66" s="37">
        <f t="shared" si="9"/>
        <v>0</v>
      </c>
      <c r="AL66" s="37">
        <f t="shared" si="10"/>
        <v>0</v>
      </c>
    </row>
    <row r="67" spans="1:38" x14ac:dyDescent="0.2">
      <c r="A67">
        <v>1</v>
      </c>
      <c r="B67" s="79"/>
      <c r="C67" s="80"/>
      <c r="D67" s="80"/>
      <c r="E67" s="81"/>
      <c r="F67" s="82"/>
      <c r="G67" s="81"/>
      <c r="H67" s="82"/>
      <c r="I67" s="81"/>
      <c r="J67" s="82"/>
      <c r="K67" s="81"/>
      <c r="L67" s="82"/>
      <c r="M67" s="81"/>
      <c r="N67" s="82"/>
      <c r="O67" s="81"/>
      <c r="P67" s="82"/>
      <c r="Q67" s="81"/>
      <c r="R67" s="82"/>
      <c r="S67" s="81"/>
      <c r="T67" s="82"/>
      <c r="U67" s="52"/>
      <c r="V67" s="53"/>
      <c r="W67" s="52"/>
      <c r="X67" s="53"/>
      <c r="Y67" s="83"/>
      <c r="Z67" s="83"/>
      <c r="AA67" s="84"/>
    </row>
    <row r="68" spans="1:38" x14ac:dyDescent="0.2">
      <c r="A68">
        <v>1</v>
      </c>
      <c r="D68" s="37" t="s">
        <v>40</v>
      </c>
      <c r="E68" s="5">
        <f>MAX(E4:E66)+COUNTIF(E4:E66,"dnf")+COUNTIF(E4:E66,"dsq")</f>
        <v>17</v>
      </c>
      <c r="G68" s="5">
        <f>MAX(G4:G66)+COUNTIF(G4:G66,"dnf")+COUNTIF(G4:G66,"dsq")</f>
        <v>17</v>
      </c>
      <c r="I68" s="5">
        <f>MAX(I4:I66)+COUNTIF(I4:I66,"dnf")+COUNTIF(I4:I66,"dsq")</f>
        <v>13</v>
      </c>
      <c r="K68" s="5">
        <f>MAX(K4:K66)+COUNTIF(K4:K66,"dnf")+COUNTIF(K4:K66,"dsq")</f>
        <v>13</v>
      </c>
      <c r="M68" s="5">
        <f>MAX(M4:M66)+COUNTIF(M4:M66,"dnf")+COUNTIF(M4:M66,"dsq")</f>
        <v>15</v>
      </c>
      <c r="O68" s="5">
        <f>MAX(O4:O66)+COUNTIF(O4:O66,"dnf")+COUNTIF(O4:O66,"dsq")</f>
        <v>15</v>
      </c>
      <c r="Q68" s="5">
        <f>MAX(Q4:Q66)+COUNTIF(Q4:Q66,"dnf")</f>
        <v>11</v>
      </c>
      <c r="S68" s="5">
        <f>MAX(S4:S66)+COUNTIF(S4:S66,"dnf")+COUNTIF(S4:S66,"OCS")</f>
        <v>11</v>
      </c>
      <c r="U68" s="5">
        <f>MAX(U4:U66)+COUNTIF(U4:U66,"dnf")</f>
        <v>0</v>
      </c>
      <c r="W68" s="5">
        <f>MAX(W4:W66)+COUNTIF(W4:W66,"dnf")</f>
        <v>0</v>
      </c>
    </row>
  </sheetData>
  <autoFilter ref="A3:A68">
    <filterColumn colId="0">
      <filters>
        <filter val="1"/>
      </filters>
    </filterColumn>
  </autoFilter>
  <mergeCells count="11">
    <mergeCell ref="B1:F1"/>
    <mergeCell ref="W2:X2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zoomScaleNormal="100" workbookViewId="0">
      <selection activeCell="E1" sqref="E1"/>
    </sheetView>
  </sheetViews>
  <sheetFormatPr defaultRowHeight="12.75" x14ac:dyDescent="0.2"/>
  <cols>
    <col min="1" max="1" width="9.140625" style="5"/>
    <col min="2" max="2" width="16.5703125" bestFit="1" customWidth="1"/>
    <col min="3" max="3" width="11.28515625" bestFit="1" customWidth="1"/>
    <col min="4" max="4" width="11.42578125" bestFit="1" customWidth="1"/>
    <col min="6" max="6" width="9.5703125" customWidth="1"/>
    <col min="7" max="7" width="9.7109375" customWidth="1"/>
    <col min="8" max="8" width="6.42578125" style="19" bestFit="1" customWidth="1"/>
    <col min="9" max="9" width="7.42578125" bestFit="1" customWidth="1"/>
    <col min="10" max="10" width="9.5703125" style="21" hidden="1" customWidth="1"/>
    <col min="11" max="11" width="11.140625" style="12" hidden="1" customWidth="1"/>
    <col min="19" max="19" width="10.140625" bestFit="1" customWidth="1"/>
  </cols>
  <sheetData>
    <row r="1" spans="1:19" ht="18" x14ac:dyDescent="0.25">
      <c r="A1" s="1" t="s">
        <v>9</v>
      </c>
      <c r="D1" s="2"/>
      <c r="E1" s="3"/>
      <c r="F1" s="4"/>
      <c r="G1" s="3"/>
      <c r="H1" s="17"/>
      <c r="I1" s="17"/>
      <c r="J1" s="22"/>
    </row>
    <row r="2" spans="1:19" x14ac:dyDescent="0.2">
      <c r="D2" s="15">
        <v>0.65694444444444444</v>
      </c>
      <c r="E2" s="3"/>
      <c r="F2" s="4"/>
      <c r="G2" s="3"/>
      <c r="H2" s="17"/>
      <c r="I2" s="17"/>
      <c r="J2" s="22"/>
    </row>
    <row r="3" spans="1:19" ht="25.5" x14ac:dyDescent="0.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14</v>
      </c>
      <c r="I3" s="25" t="s">
        <v>13</v>
      </c>
      <c r="J3" s="24" t="s">
        <v>7</v>
      </c>
      <c r="K3" s="13" t="s">
        <v>8</v>
      </c>
    </row>
    <row r="4" spans="1:19" ht="18" x14ac:dyDescent="0.25">
      <c r="D4" s="2"/>
      <c r="E4" s="3"/>
      <c r="F4" s="4"/>
      <c r="G4" s="3"/>
      <c r="H4" s="17"/>
      <c r="I4" s="17"/>
      <c r="J4" s="22"/>
      <c r="L4" s="16"/>
      <c r="N4" s="69"/>
      <c r="O4" s="70"/>
      <c r="P4" s="69"/>
      <c r="Q4" s="69"/>
      <c r="R4" s="69"/>
      <c r="S4" s="78"/>
    </row>
    <row r="5" spans="1:19" x14ac:dyDescent="0.2">
      <c r="A5" s="5">
        <v>314</v>
      </c>
      <c r="B5" t="str">
        <f>VLOOKUP($A5,[1]Sheet1!$A$3:$D$91,2,FALSE)</f>
        <v>Chortle</v>
      </c>
      <c r="C5" t="str">
        <f>VLOOKUP($A5,[1]Sheet1!$A$3:$D$91,3,FALSE)</f>
        <v>G McKenzie</v>
      </c>
      <c r="D5" s="2">
        <v>0.68267361111111102</v>
      </c>
      <c r="E5" s="3">
        <f t="shared" ref="E5" si="0">(+D5-$D$2)*24*60</f>
        <v>37.049999999999876</v>
      </c>
      <c r="F5" s="11">
        <v>0.94</v>
      </c>
      <c r="G5" s="3">
        <f>+F5*E5</f>
        <v>34.826999999999884</v>
      </c>
      <c r="H5" s="17">
        <f>RANK(G5,$G$5:$G$31,1)</f>
        <v>4</v>
      </c>
      <c r="I5" s="17">
        <f>RANK(E5,$E$5:$E$31,1)</f>
        <v>1</v>
      </c>
      <c r="J5" s="22">
        <f t="shared" ref="J5" si="1">+$G$5/E5</f>
        <v>0.94000000000000006</v>
      </c>
      <c r="K5" s="12">
        <f>(+J5-VLOOKUP($A5,[1]Sheet1!$A$3:$O$91,6,FALSE))*0.1</f>
        <v>1.1102230246251566E-17</v>
      </c>
    </row>
    <row r="6" spans="1:19" x14ac:dyDescent="0.2">
      <c r="A6" s="5">
        <v>331</v>
      </c>
      <c r="B6" t="str">
        <f>VLOOKUP($A6,[1]Sheet1!$A$3:$D$91,2,FALSE)</f>
        <v>Bil</v>
      </c>
      <c r="C6" t="str">
        <f>VLOOKUP($A6,[1]Sheet1!$A$3:$D$91,3,FALSE)</f>
        <v>D Smith</v>
      </c>
      <c r="D6" s="2">
        <v>0.68341435185185195</v>
      </c>
      <c r="E6" s="3">
        <f t="shared" ref="E6:E21" si="2">(+D6-$D$2)*24*60</f>
        <v>38.116666666666816</v>
      </c>
      <c r="F6" s="11">
        <v>0.94</v>
      </c>
      <c r="G6" s="3">
        <f t="shared" ref="G6:G21" si="3">+F6*E6</f>
        <v>35.829666666666803</v>
      </c>
      <c r="H6" s="17">
        <f t="shared" ref="H6:H21" si="4">RANK(G6,$G$5:$G$31,1)</f>
        <v>10</v>
      </c>
      <c r="I6" s="17">
        <f t="shared" ref="I6:I21" si="5">RANK(E6,$E$5:$E$31,1)</f>
        <v>2</v>
      </c>
      <c r="J6" s="22">
        <f t="shared" ref="J6:J21" si="6">+$G$5/E6</f>
        <v>0.9136947966768626</v>
      </c>
      <c r="K6" s="12">
        <f>(+J6-VLOOKUP($A6,[1]Sheet1!$A$3:$O$91,6,FALSE))*0.1</f>
        <v>-2.630520332313735E-3</v>
      </c>
      <c r="N6" s="73"/>
      <c r="O6" s="73"/>
      <c r="P6" s="73"/>
      <c r="Q6" s="73"/>
      <c r="R6" s="73"/>
      <c r="S6" s="77"/>
    </row>
    <row r="7" spans="1:19" x14ac:dyDescent="0.2">
      <c r="A7" s="5">
        <v>322</v>
      </c>
      <c r="B7" t="str">
        <f>VLOOKUP($A7,[1]Sheet1!$A$3:$D$91,2,FALSE)</f>
        <v>Victoria</v>
      </c>
      <c r="C7" t="str">
        <f>VLOOKUP($A7,[1]Sheet1!$A$3:$D$91,3,FALSE)</f>
        <v>P Stokell</v>
      </c>
      <c r="D7" s="2">
        <v>0.68395833333333333</v>
      </c>
      <c r="E7" s="3">
        <f t="shared" si="2"/>
        <v>38.900000000000006</v>
      </c>
      <c r="F7" s="11">
        <v>0.88</v>
      </c>
      <c r="G7" s="3">
        <f t="shared" si="3"/>
        <v>34.232000000000006</v>
      </c>
      <c r="H7" s="17">
        <f t="shared" si="4"/>
        <v>1</v>
      </c>
      <c r="I7" s="17">
        <f t="shared" si="5"/>
        <v>3</v>
      </c>
      <c r="J7" s="22">
        <f t="shared" si="6"/>
        <v>0.89529562982004829</v>
      </c>
      <c r="K7" s="12">
        <f>(+J7-VLOOKUP($A7,[1]Sheet1!$A$3:$O$91,6,FALSE))*0.1</f>
        <v>1.5295629820048285E-3</v>
      </c>
      <c r="N7" s="73"/>
      <c r="O7" s="73"/>
      <c r="P7" s="73"/>
      <c r="Q7" s="73"/>
      <c r="R7" s="73"/>
      <c r="S7" s="77"/>
    </row>
    <row r="8" spans="1:19" x14ac:dyDescent="0.2">
      <c r="A8" s="5">
        <v>185</v>
      </c>
      <c r="B8" t="str">
        <f>VLOOKUP($A8,[1]Sheet1!$A$3:$D$91,2,FALSE)</f>
        <v>Ben</v>
      </c>
      <c r="C8" t="str">
        <f>VLOOKUP($A8,[1]Sheet1!$A$3:$D$91,3,FALSE)</f>
        <v>H Hillle</v>
      </c>
      <c r="D8" s="2">
        <v>0.68454861111111109</v>
      </c>
      <c r="E8" s="3">
        <f t="shared" si="2"/>
        <v>39.749999999999979</v>
      </c>
      <c r="F8" s="11">
        <v>0.92</v>
      </c>
      <c r="G8" s="3">
        <f t="shared" si="3"/>
        <v>36.569999999999979</v>
      </c>
      <c r="H8" s="17">
        <f t="shared" si="4"/>
        <v>15</v>
      </c>
      <c r="I8" s="17">
        <f t="shared" si="5"/>
        <v>4</v>
      </c>
      <c r="J8" s="22">
        <f t="shared" si="6"/>
        <v>0.87615094339622401</v>
      </c>
      <c r="K8" s="12">
        <f>(+J8-VLOOKUP($A8,[1]Sheet1!$A$3:$O$91,6,FALSE))*0.1</f>
        <v>-4.384905660377603E-3</v>
      </c>
      <c r="N8" s="73"/>
      <c r="O8" s="73"/>
      <c r="P8" s="73"/>
      <c r="Q8" s="73"/>
      <c r="R8" s="73"/>
      <c r="S8" s="77"/>
    </row>
    <row r="9" spans="1:19" x14ac:dyDescent="0.2">
      <c r="A9" s="5">
        <v>324</v>
      </c>
      <c r="B9" t="str">
        <f>VLOOKUP($A9,[1]Sheet1!$A$3:$D$91,2,FALSE)</f>
        <v>Bonnie</v>
      </c>
      <c r="C9" t="str">
        <f>VLOOKUP($A9,[1]Sheet1!$A$3:$D$91,3,FALSE)</f>
        <v>G Hore</v>
      </c>
      <c r="D9" s="2">
        <v>0.68472222222222223</v>
      </c>
      <c r="E9" s="3">
        <f t="shared" si="2"/>
        <v>40.000000000000014</v>
      </c>
      <c r="F9" s="11">
        <v>0.87</v>
      </c>
      <c r="G9" s="3">
        <f t="shared" si="3"/>
        <v>34.800000000000011</v>
      </c>
      <c r="H9" s="17">
        <f t="shared" si="4"/>
        <v>3</v>
      </c>
      <c r="I9" s="17">
        <f t="shared" si="5"/>
        <v>5</v>
      </c>
      <c r="J9" s="22">
        <f t="shared" si="6"/>
        <v>0.87067499999999676</v>
      </c>
      <c r="K9" s="12">
        <f>(+J9-VLOOKUP($A9,[1]Sheet1!$A$3:$O$91,6,FALSE))*0.1</f>
        <v>6.749999999967615E-5</v>
      </c>
      <c r="N9" s="73"/>
      <c r="O9" s="73"/>
      <c r="P9" s="73"/>
      <c r="Q9" s="73"/>
      <c r="R9" s="73"/>
      <c r="S9" s="77"/>
    </row>
    <row r="10" spans="1:19" x14ac:dyDescent="0.2">
      <c r="A10" s="5">
        <v>256</v>
      </c>
      <c r="B10" t="str">
        <f>VLOOKUP($A10,[1]Sheet1!$A$3:$D$91,2,FALSE)</f>
        <v>Front Runner</v>
      </c>
      <c r="C10" t="str">
        <f>VLOOKUP($A10,[1]Sheet1!$A$3:$D$91,3,FALSE)</f>
        <v>D Le Page</v>
      </c>
      <c r="D10" s="2">
        <v>0.68481481481481488</v>
      </c>
      <c r="E10" s="3">
        <f t="shared" si="2"/>
        <v>40.133333333333425</v>
      </c>
      <c r="F10" s="11">
        <v>0.92</v>
      </c>
      <c r="G10" s="3">
        <f t="shared" si="3"/>
        <v>36.92266666666675</v>
      </c>
      <c r="H10" s="17">
        <f t="shared" si="4"/>
        <v>17</v>
      </c>
      <c r="I10" s="17">
        <f t="shared" si="5"/>
        <v>6</v>
      </c>
      <c r="J10" s="22">
        <f t="shared" si="6"/>
        <v>0.86778239202657326</v>
      </c>
      <c r="K10" s="12">
        <f>(+J10-VLOOKUP($A10,[1]Sheet1!$A$3:$O$91,6,FALSE))*0.1</f>
        <v>-5.2217607973426786E-3</v>
      </c>
      <c r="N10" s="73"/>
      <c r="O10" s="73"/>
      <c r="P10" s="73"/>
      <c r="Q10" s="73"/>
      <c r="R10" s="73"/>
      <c r="S10" s="77"/>
    </row>
    <row r="11" spans="1:19" x14ac:dyDescent="0.2">
      <c r="A11" s="5">
        <v>252</v>
      </c>
      <c r="B11" t="str">
        <f>VLOOKUP($A11,[1]Sheet1!$A$3:$D$91,2,FALSE)</f>
        <v>Twilight</v>
      </c>
      <c r="C11" t="str">
        <f>VLOOKUP($A11,[1]Sheet1!$A$3:$D$91,3,FALSE)</f>
        <v>T Kite</v>
      </c>
      <c r="D11" s="2">
        <v>0.68497685185185186</v>
      </c>
      <c r="E11" s="3">
        <f t="shared" si="2"/>
        <v>40.366666666666688</v>
      </c>
      <c r="F11" s="11">
        <v>0.88</v>
      </c>
      <c r="G11" s="3">
        <f t="shared" si="3"/>
        <v>35.522666666666687</v>
      </c>
      <c r="H11" s="17">
        <f t="shared" si="4"/>
        <v>6</v>
      </c>
      <c r="I11" s="17">
        <f t="shared" si="5"/>
        <v>7</v>
      </c>
      <c r="J11" s="22">
        <f t="shared" si="6"/>
        <v>0.86276630883566963</v>
      </c>
      <c r="K11" s="12">
        <f>(+J11-VLOOKUP($A11,[1]Sheet1!$A$3:$O$91,6,FALSE))*0.1</f>
        <v>-1.7233691164330379E-3</v>
      </c>
      <c r="N11" s="73"/>
      <c r="O11" s="73"/>
      <c r="P11" s="73"/>
      <c r="Q11" s="73"/>
      <c r="R11" s="73"/>
      <c r="S11" s="77"/>
    </row>
    <row r="12" spans="1:19" x14ac:dyDescent="0.2">
      <c r="A12" s="5">
        <v>85</v>
      </c>
      <c r="B12" t="str">
        <f>VLOOKUP($A12,[1]Sheet1!$A$3:$D$91,2,FALSE)</f>
        <v>Gamble</v>
      </c>
      <c r="C12" t="str">
        <f>VLOOKUP($A12,[1]Sheet1!$A$3:$D$91,3,FALSE)</f>
        <v>R Wenham</v>
      </c>
      <c r="D12" s="2">
        <v>0.68501157407407398</v>
      </c>
      <c r="E12" s="3">
        <f t="shared" si="2"/>
        <v>40.416666666666536</v>
      </c>
      <c r="F12" s="11">
        <v>0.88</v>
      </c>
      <c r="G12" s="3">
        <f t="shared" si="3"/>
        <v>35.566666666666549</v>
      </c>
      <c r="H12" s="17">
        <f t="shared" si="4"/>
        <v>7</v>
      </c>
      <c r="I12" s="17">
        <f t="shared" si="5"/>
        <v>8</v>
      </c>
      <c r="J12" s="22">
        <f t="shared" si="6"/>
        <v>0.86169896907216492</v>
      </c>
      <c r="K12" s="12">
        <f>(+J12-VLOOKUP($A12,[1]Sheet1!$A$3:$O$91,6,FALSE))*0.1</f>
        <v>-2.8301030927835092E-3</v>
      </c>
      <c r="N12" s="73"/>
      <c r="O12" s="73"/>
      <c r="P12" s="73"/>
      <c r="Q12" s="73"/>
      <c r="R12" s="73"/>
      <c r="S12" s="77"/>
    </row>
    <row r="13" spans="1:19" x14ac:dyDescent="0.2">
      <c r="A13" s="75">
        <v>107</v>
      </c>
      <c r="B13" t="str">
        <f>VLOOKUP($A13,[1]Sheet1!$A$3:$D$91,2,FALSE)</f>
        <v>By Golly</v>
      </c>
      <c r="C13" t="str">
        <f>VLOOKUP($A13,[1]Sheet1!$A$3:$D$91,3,FALSE)</f>
        <v>G Bird</v>
      </c>
      <c r="D13" s="2">
        <v>0.68521990740740746</v>
      </c>
      <c r="E13" s="3">
        <f t="shared" si="2"/>
        <v>40.71666666666674</v>
      </c>
      <c r="F13" s="11">
        <v>0.87</v>
      </c>
      <c r="G13" s="3">
        <f t="shared" si="3"/>
        <v>35.423500000000061</v>
      </c>
      <c r="H13" s="17">
        <f t="shared" si="4"/>
        <v>5</v>
      </c>
      <c r="I13" s="17">
        <f t="shared" si="5"/>
        <v>9</v>
      </c>
      <c r="J13" s="22">
        <f t="shared" si="6"/>
        <v>0.85534997953335623</v>
      </c>
      <c r="K13" s="12">
        <f>(+J13-VLOOKUP($A13,[1]Sheet1!$A$3:$O$91,6,FALSE))*0.1</f>
        <v>-2.4650020466643776E-3</v>
      </c>
      <c r="N13" s="73"/>
      <c r="O13" s="73"/>
      <c r="P13" s="73"/>
      <c r="Q13" s="73"/>
      <c r="R13" s="73"/>
      <c r="S13" s="77"/>
    </row>
    <row r="14" spans="1:19" x14ac:dyDescent="0.2">
      <c r="A14" s="5">
        <v>327</v>
      </c>
      <c r="B14" t="str">
        <f>VLOOKUP($A14,[1]Sheet1!$A$3:$D$91,2,FALSE)</f>
        <v>Saucy Susan</v>
      </c>
      <c r="C14" t="str">
        <f>VLOOKUP($A14,[1]Sheet1!$A$3:$D$91,3,FALSE)</f>
        <v>K Dawson</v>
      </c>
      <c r="D14" s="2">
        <v>0.68523148148148139</v>
      </c>
      <c r="E14" s="3">
        <f t="shared" si="2"/>
        <v>40.733333333333199</v>
      </c>
      <c r="F14" s="11">
        <v>0.88</v>
      </c>
      <c r="G14" s="3">
        <f t="shared" si="3"/>
        <v>35.845333333333215</v>
      </c>
      <c r="H14" s="17">
        <f t="shared" si="4"/>
        <v>12</v>
      </c>
      <c r="I14" s="17">
        <f t="shared" si="5"/>
        <v>10</v>
      </c>
      <c r="J14" s="22">
        <f t="shared" si="6"/>
        <v>0.85499999999999998</v>
      </c>
      <c r="K14" s="12">
        <f>(+J14-VLOOKUP($A14,[1]Sheet1!$A$3:$O$91,6,FALSE))*0.1</f>
        <v>-2.5000000000000022E-3</v>
      </c>
      <c r="N14" s="73"/>
      <c r="O14" s="73"/>
      <c r="P14" s="73"/>
      <c r="Q14" s="73"/>
      <c r="R14" s="73"/>
      <c r="S14" s="77"/>
    </row>
    <row r="15" spans="1:19" x14ac:dyDescent="0.2">
      <c r="A15" s="5">
        <v>29</v>
      </c>
      <c r="B15" t="str">
        <f>VLOOKUP($A15,[1]Sheet1!$A$3:$D$91,2,FALSE)</f>
        <v>Wild Child</v>
      </c>
      <c r="C15" t="str">
        <f>VLOOKUP($A15,[1]Sheet1!$A$3:$D$91,3,FALSE)</f>
        <v>T Bird</v>
      </c>
      <c r="D15" s="2">
        <v>0.68547453703703709</v>
      </c>
      <c r="E15" s="3">
        <f t="shared" si="2"/>
        <v>41.083333333333414</v>
      </c>
      <c r="F15" s="11">
        <v>0.88</v>
      </c>
      <c r="G15" s="3">
        <f t="shared" si="3"/>
        <v>36.153333333333407</v>
      </c>
      <c r="H15" s="17">
        <f t="shared" si="4"/>
        <v>14</v>
      </c>
      <c r="I15" s="17">
        <f t="shared" si="5"/>
        <v>11</v>
      </c>
      <c r="J15" s="22">
        <f t="shared" si="6"/>
        <v>0.84771602434076632</v>
      </c>
      <c r="K15" s="12">
        <f>(+J15-VLOOKUP($A15,[1]Sheet1!$A$3:$O$91,6,FALSE))*0.1</f>
        <v>-3.228397565923369E-3</v>
      </c>
      <c r="S15" s="78"/>
    </row>
    <row r="16" spans="1:19" x14ac:dyDescent="0.2">
      <c r="A16" s="5">
        <v>521</v>
      </c>
      <c r="B16" t="str">
        <f>VLOOKUP($A16,[1]Sheet1!$A$3:$D$91,2,FALSE)</f>
        <v>Mistress Overdone</v>
      </c>
      <c r="C16" t="str">
        <f>VLOOKUP($A16,[1]Sheet1!$A$3:$D$91,3,FALSE)</f>
        <v>R Mackay</v>
      </c>
      <c r="D16" s="2">
        <v>0.68568287037037035</v>
      </c>
      <c r="E16" s="3">
        <f t="shared" si="2"/>
        <v>41.383333333333297</v>
      </c>
      <c r="F16" s="11">
        <v>0.89</v>
      </c>
      <c r="G16" s="3">
        <f t="shared" si="3"/>
        <v>36.831166666666633</v>
      </c>
      <c r="H16" s="17">
        <f t="shared" si="4"/>
        <v>16</v>
      </c>
      <c r="I16" s="17">
        <f t="shared" si="5"/>
        <v>12</v>
      </c>
      <c r="J16" s="22">
        <f t="shared" si="6"/>
        <v>0.84157068062827023</v>
      </c>
      <c r="K16" s="12">
        <f>(+J16-VLOOKUP($A16,[1]Sheet1!$A$3:$O$91,6,FALSE))*0.1</f>
        <v>-4.8429319371729789E-3</v>
      </c>
      <c r="S16" s="78"/>
    </row>
    <row r="17" spans="1:11" x14ac:dyDescent="0.2">
      <c r="A17" s="5">
        <v>19</v>
      </c>
      <c r="B17" t="str">
        <f>VLOOKUP($A17,[1]Sheet1!$A$3:$D$91,2,FALSE)</f>
        <v>Athena</v>
      </c>
      <c r="C17" t="str">
        <f>VLOOKUP($A17,[1]Sheet1!$A$3:$D$91,3,FALSE)</f>
        <v>S Fraser</v>
      </c>
      <c r="D17" s="2">
        <v>0.68572916666666661</v>
      </c>
      <c r="E17" s="3">
        <f t="shared" si="2"/>
        <v>41.449999999999925</v>
      </c>
      <c r="F17" s="11">
        <v>0.86</v>
      </c>
      <c r="G17" s="3">
        <f t="shared" si="3"/>
        <v>35.646999999999935</v>
      </c>
      <c r="H17" s="17">
        <f t="shared" si="4"/>
        <v>8</v>
      </c>
      <c r="I17" s="17">
        <f t="shared" si="5"/>
        <v>13</v>
      </c>
      <c r="J17" s="22">
        <f t="shared" si="6"/>
        <v>0.84021712907116886</v>
      </c>
      <c r="K17" s="12">
        <f>(+J17-VLOOKUP($A17,[1]Sheet1!$A$3:$O$91,6,FALSE))*0.1</f>
        <v>-1.9782870928831131E-3</v>
      </c>
    </row>
    <row r="18" spans="1:11" x14ac:dyDescent="0.2">
      <c r="A18" s="5">
        <v>147</v>
      </c>
      <c r="B18" t="str">
        <f>VLOOKUP($A18,[1]Sheet1!$A$3:$D$91,2,FALSE)</f>
        <v>Zero</v>
      </c>
      <c r="C18" t="str">
        <f>VLOOKUP($A18,[1]Sheet1!$A$3:$D$91,3,FALSE)</f>
        <v>A Aitken</v>
      </c>
      <c r="D18" s="2">
        <v>0.68581018518518511</v>
      </c>
      <c r="E18" s="3">
        <f t="shared" si="2"/>
        <v>41.566666666666556</v>
      </c>
      <c r="F18" s="11">
        <v>0.83</v>
      </c>
      <c r="G18" s="3">
        <f t="shared" si="3"/>
        <v>34.500333333333238</v>
      </c>
      <c r="H18" s="17">
        <f t="shared" si="4"/>
        <v>2</v>
      </c>
      <c r="I18" s="17">
        <f t="shared" si="5"/>
        <v>14</v>
      </c>
      <c r="J18" s="22">
        <f t="shared" si="6"/>
        <v>0.83785886126704034</v>
      </c>
      <c r="K18" s="12">
        <f>(+J18-VLOOKUP($A18,[1]Sheet1!$A$3:$O$91,6,FALSE))*0.1</f>
        <v>-2.1411387329596244E-4</v>
      </c>
    </row>
    <row r="19" spans="1:11" x14ac:dyDescent="0.2">
      <c r="A19" s="5">
        <v>39</v>
      </c>
      <c r="B19" t="str">
        <f>VLOOKUP($A19,[1]Sheet1!$A$3:$D$91,2,FALSE)</f>
        <v>Windbag II</v>
      </c>
      <c r="C19" t="str">
        <f>VLOOKUP($A19,[1]Sheet1!$A$3:$D$91,3,FALSE)</f>
        <v>R Mackie</v>
      </c>
      <c r="D19" s="2">
        <v>0.68587962962962967</v>
      </c>
      <c r="E19" s="3">
        <f t="shared" si="2"/>
        <v>41.666666666666728</v>
      </c>
      <c r="F19" s="11">
        <v>0.86</v>
      </c>
      <c r="G19" s="3">
        <f t="shared" si="3"/>
        <v>35.833333333333385</v>
      </c>
      <c r="H19" s="17">
        <f t="shared" si="4"/>
        <v>11</v>
      </c>
      <c r="I19" s="17">
        <f t="shared" si="5"/>
        <v>15</v>
      </c>
      <c r="J19" s="22">
        <f t="shared" si="6"/>
        <v>0.83584799999999604</v>
      </c>
      <c r="K19" s="12">
        <f>(+J19-VLOOKUP($A19,[1]Sheet1!$A$3:$O$91,6,FALSE))*0.1</f>
        <v>-2.4152000000003948E-3</v>
      </c>
    </row>
    <row r="20" spans="1:11" x14ac:dyDescent="0.2">
      <c r="A20" s="5">
        <v>191</v>
      </c>
      <c r="B20" t="str">
        <f>VLOOKUP($A20,[1]Sheet1!$A$3:$D$91,2,FALSE)</f>
        <v>Stoic</v>
      </c>
      <c r="C20" t="str">
        <f>VLOOKUP($A20,[1]Sheet1!$A$3:$D$91,3,FALSE)</f>
        <v>A Adams</v>
      </c>
      <c r="D20" s="2">
        <v>0.68607638888888889</v>
      </c>
      <c r="E20" s="3">
        <f t="shared" si="2"/>
        <v>41.95</v>
      </c>
      <c r="F20" s="11">
        <v>0.85</v>
      </c>
      <c r="G20" s="3">
        <f t="shared" si="3"/>
        <v>35.657499999999999</v>
      </c>
      <c r="H20" s="17">
        <f t="shared" si="4"/>
        <v>9</v>
      </c>
      <c r="I20" s="17">
        <f t="shared" si="5"/>
        <v>16</v>
      </c>
      <c r="J20" s="22">
        <f t="shared" si="6"/>
        <v>0.83020262216924634</v>
      </c>
      <c r="K20" s="12">
        <f>(+J20-VLOOKUP($A20,[1]Sheet1!$A$3:$O$91,6,FALSE))*0.1</f>
        <v>-3.9797377830753655E-3</v>
      </c>
    </row>
    <row r="21" spans="1:11" x14ac:dyDescent="0.2">
      <c r="A21" s="5">
        <v>307</v>
      </c>
      <c r="B21" t="str">
        <f>VLOOKUP($A21,[1]Sheet1!$A$3:$D$91,2,FALSE)</f>
        <v>Zephere</v>
      </c>
      <c r="C21" t="str">
        <f>VLOOKUP($A21,[1]Sheet1!$A$3:$D$91,3,FALSE)</f>
        <v>K Bridges</v>
      </c>
      <c r="D21" s="2">
        <v>0.68658564814814815</v>
      </c>
      <c r="E21" s="3">
        <f t="shared" si="2"/>
        <v>42.683333333333344</v>
      </c>
      <c r="F21" s="11">
        <v>0.84</v>
      </c>
      <c r="G21" s="3">
        <f t="shared" si="3"/>
        <v>35.854000000000006</v>
      </c>
      <c r="H21" s="17">
        <f t="shared" si="4"/>
        <v>13</v>
      </c>
      <c r="I21" s="17">
        <f t="shared" si="5"/>
        <v>17</v>
      </c>
      <c r="J21" s="22">
        <f t="shared" si="6"/>
        <v>0.81593908629441336</v>
      </c>
      <c r="K21" s="12">
        <f>(+J21-VLOOKUP($A21,[1]Sheet1!$A$3:$O$91,6,FALSE))*0.1</f>
        <v>-4.4060913705586627E-3</v>
      </c>
    </row>
    <row r="22" spans="1:11" x14ac:dyDescent="0.2">
      <c r="D22" s="2"/>
      <c r="E22" s="3"/>
      <c r="F22" s="11"/>
      <c r="G22" s="3"/>
      <c r="H22" s="17"/>
      <c r="I22" s="17"/>
      <c r="J22" s="22"/>
    </row>
    <row r="23" spans="1:11" x14ac:dyDescent="0.2">
      <c r="D23" s="2"/>
      <c r="E23" s="3"/>
      <c r="F23" s="11"/>
      <c r="G23" s="3"/>
      <c r="H23" s="17"/>
      <c r="I23" s="17"/>
      <c r="J23" s="22"/>
    </row>
    <row r="24" spans="1:11" x14ac:dyDescent="0.2">
      <c r="D24" s="2"/>
      <c r="E24" s="3"/>
      <c r="F24" s="11"/>
      <c r="G24" s="3"/>
      <c r="H24" s="17"/>
      <c r="I24" s="17"/>
      <c r="J24" s="22"/>
    </row>
    <row r="25" spans="1:11" x14ac:dyDescent="0.2">
      <c r="D25" s="2"/>
      <c r="E25" s="3"/>
      <c r="F25" s="11"/>
      <c r="G25" s="3"/>
      <c r="H25" s="17"/>
      <c r="J25" s="22"/>
    </row>
    <row r="26" spans="1:11" x14ac:dyDescent="0.2">
      <c r="J26" s="2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selection activeCell="E1" sqref="E1"/>
    </sheetView>
  </sheetViews>
  <sheetFormatPr defaultRowHeight="12.75" x14ac:dyDescent="0.2"/>
  <cols>
    <col min="2" max="2" width="16.5703125" bestFit="1" customWidth="1"/>
    <col min="3" max="3" width="11.28515625" bestFit="1" customWidth="1"/>
    <col min="4" max="4" width="11.42578125" bestFit="1" customWidth="1"/>
    <col min="6" max="6" width="9.5703125" customWidth="1"/>
    <col min="7" max="7" width="9.85546875" bestFit="1" customWidth="1"/>
    <col min="8" max="8" width="6.42578125" style="19" bestFit="1" customWidth="1"/>
    <col min="9" max="9" width="7.7109375" customWidth="1"/>
    <col min="10" max="10" width="9.5703125" style="21" hidden="1" customWidth="1"/>
    <col min="11" max="11" width="11.140625" style="12" hidden="1" customWidth="1"/>
  </cols>
  <sheetData>
    <row r="1" spans="1:13" ht="18" x14ac:dyDescent="0.25">
      <c r="A1" s="1" t="s">
        <v>10</v>
      </c>
      <c r="D1" s="2"/>
      <c r="E1" s="3"/>
      <c r="F1" s="4"/>
      <c r="G1" s="3"/>
      <c r="H1" s="17"/>
      <c r="I1" s="17"/>
      <c r="J1" s="22"/>
    </row>
    <row r="2" spans="1:13" x14ac:dyDescent="0.2">
      <c r="A2" s="5"/>
      <c r="D2" s="15">
        <v>0.5625</v>
      </c>
      <c r="E2" s="3"/>
      <c r="F2" s="4"/>
      <c r="G2" s="3"/>
      <c r="H2" s="17"/>
      <c r="I2" s="17"/>
      <c r="J2" s="22"/>
    </row>
    <row r="3" spans="1:13" ht="25.5" x14ac:dyDescent="0.2">
      <c r="A3" s="14" t="s">
        <v>0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8" t="s">
        <v>15</v>
      </c>
      <c r="H3" s="20" t="s">
        <v>14</v>
      </c>
      <c r="I3" s="20" t="s">
        <v>13</v>
      </c>
      <c r="J3" s="23" t="s">
        <v>7</v>
      </c>
      <c r="K3" s="13" t="s">
        <v>8</v>
      </c>
    </row>
    <row r="4" spans="1:13" x14ac:dyDescent="0.2">
      <c r="A4" s="5"/>
      <c r="D4" s="2"/>
      <c r="E4" s="3"/>
      <c r="F4" s="11"/>
      <c r="G4" s="3"/>
      <c r="H4" s="17"/>
      <c r="I4" s="17"/>
      <c r="J4" s="22"/>
      <c r="L4" s="16"/>
    </row>
    <row r="5" spans="1:13" x14ac:dyDescent="0.2">
      <c r="A5" s="5">
        <v>331</v>
      </c>
      <c r="B5" t="str">
        <f>VLOOKUP($A5,[1]Sheet1!$A$3:$D$91,2,FALSE)</f>
        <v>Bil</v>
      </c>
      <c r="C5" t="str">
        <f>VLOOKUP($A5,[1]Sheet1!$A$3:$D$91,3,FALSE)</f>
        <v>D Smith</v>
      </c>
      <c r="D5" s="2">
        <v>0.58479166666666671</v>
      </c>
      <c r="E5" s="3">
        <f t="shared" ref="E5" si="0">(+D5-$D$2)*24*60</f>
        <v>32.100000000000065</v>
      </c>
      <c r="F5" s="11">
        <v>0.94</v>
      </c>
      <c r="G5" s="3">
        <f>+F5*E5</f>
        <v>30.17400000000006</v>
      </c>
      <c r="H5" s="17">
        <f>RANK(G5,$G$5:$G$31,1)</f>
        <v>5</v>
      </c>
      <c r="I5" s="17">
        <f>RANK(E5,$E$5:$E$31,1)</f>
        <v>1</v>
      </c>
      <c r="J5" s="22">
        <f t="shared" ref="J5" si="1">+$G$5/E5</f>
        <v>0.94</v>
      </c>
      <c r="K5" s="12">
        <f>(+J5-VLOOKUP($A5,[1]Sheet1!$A$3:$O$91,6,FALSE))*0.1</f>
        <v>0</v>
      </c>
      <c r="L5" s="16"/>
    </row>
    <row r="6" spans="1:13" x14ac:dyDescent="0.2">
      <c r="A6">
        <v>314</v>
      </c>
      <c r="B6" t="str">
        <f>VLOOKUP($A6,[1]Sheet1!$A$3:$D$91,2,FALSE)</f>
        <v>Chortle</v>
      </c>
      <c r="C6" t="str">
        <f>VLOOKUP($A6,[1]Sheet1!$A$3:$D$91,3,FALSE)</f>
        <v>G McKenzie</v>
      </c>
      <c r="D6" s="2">
        <v>0.58512731481481484</v>
      </c>
      <c r="E6" s="3">
        <f t="shared" ref="E6:E7" si="2">(+D6-$D$2)*24*60</f>
        <v>32.583333333333364</v>
      </c>
      <c r="F6" s="11">
        <v>0.94</v>
      </c>
      <c r="G6" s="3">
        <f t="shared" ref="G6:G7" si="3">+F6*E6</f>
        <v>30.628333333333362</v>
      </c>
      <c r="H6" s="17">
        <f t="shared" ref="H6:H17" si="4">RANK(G6,$G$5:$G$31,1)</f>
        <v>9</v>
      </c>
      <c r="I6" s="17">
        <f t="shared" ref="I6:I7" si="5">RANK(E6,$E$5:$E$31,1)</f>
        <v>2</v>
      </c>
      <c r="J6" s="22">
        <f t="shared" ref="J6:J22" si="6">+$G$5/E6</f>
        <v>0.92605626598465574</v>
      </c>
      <c r="K6" s="12">
        <f>(+J6-VLOOKUP($A6,[1]Sheet1!$A$3:$O$91,6,FALSE))*0.1</f>
        <v>-1.3943734015344211E-3</v>
      </c>
      <c r="L6" s="11"/>
    </row>
    <row r="7" spans="1:13" x14ac:dyDescent="0.2">
      <c r="A7" s="75">
        <v>521</v>
      </c>
      <c r="B7" t="str">
        <f>VLOOKUP($A7,[1]Sheet1!$A$3:$D$91,2,FALSE)</f>
        <v>Mistress Overdone</v>
      </c>
      <c r="C7" t="str">
        <f>VLOOKUP($A7,[1]Sheet1!$A$3:$D$91,3,FALSE)</f>
        <v>R Mackay</v>
      </c>
      <c r="D7" s="2">
        <v>0.5855555555555555</v>
      </c>
      <c r="E7" s="3">
        <f t="shared" si="2"/>
        <v>33.199999999999918</v>
      </c>
      <c r="F7" s="11">
        <v>0.88</v>
      </c>
      <c r="G7" s="3">
        <f t="shared" si="3"/>
        <v>29.215999999999926</v>
      </c>
      <c r="H7" s="17">
        <f t="shared" si="4"/>
        <v>3</v>
      </c>
      <c r="I7" s="17">
        <f t="shared" si="5"/>
        <v>3</v>
      </c>
      <c r="J7" s="22">
        <f t="shared" si="6"/>
        <v>0.90885542168675104</v>
      </c>
      <c r="K7" s="12">
        <f>(+J7-VLOOKUP($A7,[1]Sheet1!$A$3:$O$91,6,FALSE))*0.1</f>
        <v>1.885542168675103E-3</v>
      </c>
      <c r="M7" s="11"/>
    </row>
    <row r="8" spans="1:13" x14ac:dyDescent="0.2">
      <c r="A8" s="75">
        <v>107</v>
      </c>
      <c r="B8" t="str">
        <f>VLOOKUP($A8,[1]Sheet1!$A$3:$D$91,2,FALSE)</f>
        <v>By Golly</v>
      </c>
      <c r="C8" t="str">
        <f>VLOOKUP($A8,[1]Sheet1!$A$3:$D$91,3,FALSE)</f>
        <v>G Bird</v>
      </c>
      <c r="D8" s="2">
        <v>0.58585648148148151</v>
      </c>
      <c r="E8" s="3">
        <f t="shared" ref="E8:E17" si="7">(+D8-$D$2)*24*60</f>
        <v>33.633333333333368</v>
      </c>
      <c r="F8" s="11">
        <v>0.86</v>
      </c>
      <c r="G8" s="3">
        <f t="shared" ref="G8:G17" si="8">+F8*E8</f>
        <v>28.924666666666695</v>
      </c>
      <c r="H8" s="17">
        <f t="shared" si="4"/>
        <v>2</v>
      </c>
      <c r="I8" s="17">
        <f t="shared" ref="I8:I17" si="9">RANK(E8,$E$5:$E$31,1)</f>
        <v>4</v>
      </c>
      <c r="J8" s="22">
        <f t="shared" ref="J8:J17" si="10">+$G$5/E8</f>
        <v>0.89714568880079371</v>
      </c>
      <c r="K8" s="12">
        <f>(+J8-VLOOKUP($A8,[1]Sheet1!$A$3:$O$91,6,FALSE))*0.1</f>
        <v>1.7145688800793701E-3</v>
      </c>
      <c r="M8" s="11"/>
    </row>
    <row r="9" spans="1:13" x14ac:dyDescent="0.2">
      <c r="A9" s="75">
        <v>74</v>
      </c>
      <c r="B9" t="str">
        <f>VLOOKUP($A9,[1]Sheet1!$A$3:$D$91,2,FALSE)</f>
        <v>Limit</v>
      </c>
      <c r="C9" t="str">
        <f>VLOOKUP($A9,[1]Sheet1!$A$3:$D$91,3,FALSE)</f>
        <v>J Boraston</v>
      </c>
      <c r="D9" s="2">
        <v>0.58587962962962969</v>
      </c>
      <c r="E9" s="3">
        <f t="shared" si="7"/>
        <v>33.666666666666757</v>
      </c>
      <c r="F9" s="11">
        <v>0.9</v>
      </c>
      <c r="G9" s="3">
        <f t="shared" si="8"/>
        <v>30.300000000000082</v>
      </c>
      <c r="H9" s="17">
        <f t="shared" si="4"/>
        <v>6</v>
      </c>
      <c r="I9" s="17">
        <f t="shared" si="9"/>
        <v>5</v>
      </c>
      <c r="J9" s="22">
        <f t="shared" si="10"/>
        <v>0.89625742574257361</v>
      </c>
      <c r="K9" s="12">
        <f>(+J9-VLOOKUP($A9,[1]Sheet1!$A$3:$O$91,6,FALSE))*0.1</f>
        <v>-3.7425742574264125E-4</v>
      </c>
      <c r="M9" s="11"/>
    </row>
    <row r="10" spans="1:13" x14ac:dyDescent="0.2">
      <c r="A10" s="75">
        <v>185</v>
      </c>
      <c r="B10" t="str">
        <f>VLOOKUP($A10,[1]Sheet1!$A$3:$D$91,2,FALSE)</f>
        <v>Ben</v>
      </c>
      <c r="C10" t="str">
        <f>VLOOKUP($A10,[1]Sheet1!$A$3:$D$91,3,FALSE)</f>
        <v>H Hillle</v>
      </c>
      <c r="D10" s="2">
        <v>0.58590277777777777</v>
      </c>
      <c r="E10" s="3">
        <f t="shared" si="7"/>
        <v>33.699999999999989</v>
      </c>
      <c r="F10" s="11">
        <v>0.91</v>
      </c>
      <c r="G10" s="3">
        <f t="shared" si="8"/>
        <v>30.666999999999991</v>
      </c>
      <c r="H10" s="17">
        <f t="shared" si="4"/>
        <v>11</v>
      </c>
      <c r="I10" s="17">
        <f t="shared" si="9"/>
        <v>6</v>
      </c>
      <c r="J10" s="22">
        <f t="shared" si="10"/>
        <v>0.89537091988130768</v>
      </c>
      <c r="K10" s="12">
        <f>(+J10-VLOOKUP($A10,[1]Sheet1!$A$3:$O$91,6,FALSE))*0.1</f>
        <v>-2.4629080118692363E-3</v>
      </c>
      <c r="M10" s="11"/>
    </row>
    <row r="11" spans="1:13" x14ac:dyDescent="0.2">
      <c r="A11" s="75">
        <v>254</v>
      </c>
      <c r="B11" t="str">
        <f>VLOOKUP($A11,[1]Sheet1!$A$3:$D$91,2,FALSE)</f>
        <v>Wave Dancer</v>
      </c>
      <c r="C11" t="str">
        <f>VLOOKUP($A11,[1]Sheet1!$A$3:$D$91,3,FALSE)</f>
        <v>R Ineson</v>
      </c>
      <c r="D11" s="2">
        <v>0.58599537037037031</v>
      </c>
      <c r="E11" s="3">
        <f t="shared" si="7"/>
        <v>33.833333333333243</v>
      </c>
      <c r="F11" s="11">
        <v>0.92</v>
      </c>
      <c r="G11" s="3">
        <f t="shared" si="8"/>
        <v>31.126666666666587</v>
      </c>
      <c r="H11" s="17">
        <f t="shared" si="4"/>
        <v>13</v>
      </c>
      <c r="I11" s="17">
        <f t="shared" si="9"/>
        <v>7</v>
      </c>
      <c r="J11" s="22">
        <f t="shared" si="10"/>
        <v>0.89184236453202381</v>
      </c>
      <c r="K11" s="12">
        <f>(+J11-VLOOKUP($A11,[1]Sheet1!$A$3:$O$91,6,FALSE))*0.1</f>
        <v>-2.815763546797623E-3</v>
      </c>
      <c r="M11" s="11"/>
    </row>
    <row r="12" spans="1:13" x14ac:dyDescent="0.2">
      <c r="A12" s="75">
        <v>141</v>
      </c>
      <c r="B12" t="str">
        <f>VLOOKUP($A12,[1]Sheet1!$A$3:$D$91,2,FALSE)</f>
        <v>Ripple</v>
      </c>
      <c r="C12" t="str">
        <f>VLOOKUP($A12,[1]Sheet1!$A$3:$D$91,3,FALSE)</f>
        <v>D McKellar</v>
      </c>
      <c r="D12" s="2">
        <v>0.58619212962962963</v>
      </c>
      <c r="E12" s="3">
        <f t="shared" si="7"/>
        <v>34.116666666666674</v>
      </c>
      <c r="F12" s="11">
        <v>0.82</v>
      </c>
      <c r="G12" s="3">
        <f t="shared" si="8"/>
        <v>27.975666666666672</v>
      </c>
      <c r="H12" s="17">
        <f t="shared" si="4"/>
        <v>1</v>
      </c>
      <c r="I12" s="17">
        <f t="shared" si="9"/>
        <v>8</v>
      </c>
      <c r="J12" s="22">
        <f t="shared" si="10"/>
        <v>0.88443575964826726</v>
      </c>
      <c r="K12" s="12">
        <f>(+J12-VLOOKUP($A12,[1]Sheet1!$A$3:$O$91,6,FALSE))*0.1</f>
        <v>6.4435759648267315E-3</v>
      </c>
      <c r="M12" s="11"/>
    </row>
    <row r="13" spans="1:13" x14ac:dyDescent="0.2">
      <c r="A13" s="75">
        <v>75</v>
      </c>
      <c r="B13" t="str">
        <f>VLOOKUP($A13,[1]Sheet1!$A$3:$D$91,2,FALSE)</f>
        <v>Cracklin Rosie</v>
      </c>
      <c r="C13" t="str">
        <f>VLOOKUP($A13,[1]Sheet1!$A$3:$D$91,3,FALSE)</f>
        <v>C Bridges</v>
      </c>
      <c r="D13" s="2">
        <v>0.58651620370370372</v>
      </c>
      <c r="E13" s="3">
        <f t="shared" si="7"/>
        <v>34.583333333333357</v>
      </c>
      <c r="F13" s="11">
        <v>0.9</v>
      </c>
      <c r="G13" s="3">
        <f t="shared" si="8"/>
        <v>31.125000000000021</v>
      </c>
      <c r="H13" s="17">
        <f t="shared" si="4"/>
        <v>12</v>
      </c>
      <c r="I13" s="17">
        <f t="shared" si="9"/>
        <v>9</v>
      </c>
      <c r="J13" s="22">
        <f t="shared" si="10"/>
        <v>0.87250120481927829</v>
      </c>
      <c r="K13" s="12">
        <f>(+J13-VLOOKUP($A13,[1]Sheet1!$A$3:$O$91,6,FALSE))*0.1</f>
        <v>-2.7498795180721739E-3</v>
      </c>
      <c r="M13" s="11"/>
    </row>
    <row r="14" spans="1:13" x14ac:dyDescent="0.2">
      <c r="A14" s="75">
        <v>29</v>
      </c>
      <c r="B14" t="str">
        <f>VLOOKUP($A14,[1]Sheet1!$A$3:$D$91,2,FALSE)</f>
        <v>Wild Child</v>
      </c>
      <c r="C14" t="str">
        <f>VLOOKUP($A14,[1]Sheet1!$A$3:$D$91,3,FALSE)</f>
        <v>T Bird</v>
      </c>
      <c r="D14" s="2">
        <v>0.58653935185185191</v>
      </c>
      <c r="E14" s="3">
        <f t="shared" si="7"/>
        <v>34.616666666666745</v>
      </c>
      <c r="F14" s="11">
        <v>0.87</v>
      </c>
      <c r="G14" s="3">
        <f t="shared" si="8"/>
        <v>30.11650000000007</v>
      </c>
      <c r="H14" s="17">
        <f t="shared" si="4"/>
        <v>4</v>
      </c>
      <c r="I14" s="17">
        <f t="shared" si="9"/>
        <v>10</v>
      </c>
      <c r="J14" s="22">
        <f t="shared" si="10"/>
        <v>0.87166104959075563</v>
      </c>
      <c r="K14" s="12">
        <f>(+J14-VLOOKUP($A14,[1]Sheet1!$A$3:$O$91,6,FALSE))*0.1</f>
        <v>-8.3389504092443731E-4</v>
      </c>
      <c r="M14" s="11"/>
    </row>
    <row r="15" spans="1:13" x14ac:dyDescent="0.2">
      <c r="A15" s="75">
        <v>252</v>
      </c>
      <c r="B15" t="str">
        <f>VLOOKUP($A15,[1]Sheet1!$A$3:$D$91,2,FALSE)</f>
        <v>Twilight</v>
      </c>
      <c r="C15" t="str">
        <f>VLOOKUP($A15,[1]Sheet1!$A$3:$D$91,3,FALSE)</f>
        <v>T Kite</v>
      </c>
      <c r="D15" s="2">
        <v>0.58656249999999999</v>
      </c>
      <c r="E15" s="3">
        <f t="shared" si="7"/>
        <v>34.649999999999977</v>
      </c>
      <c r="F15" s="11">
        <v>0.88</v>
      </c>
      <c r="G15" s="3">
        <f t="shared" si="8"/>
        <v>30.49199999999998</v>
      </c>
      <c r="H15" s="17">
        <f t="shared" si="4"/>
        <v>7</v>
      </c>
      <c r="I15" s="17">
        <f t="shared" si="9"/>
        <v>11</v>
      </c>
      <c r="J15" s="22">
        <f t="shared" si="10"/>
        <v>0.87082251082251316</v>
      </c>
      <c r="K15" s="12">
        <f>(+J15-VLOOKUP($A15,[1]Sheet1!$A$3:$O$91,6,FALSE))*0.1</f>
        <v>-9.1774891774868425E-4</v>
      </c>
      <c r="M15" s="11"/>
    </row>
    <row r="16" spans="1:13" x14ac:dyDescent="0.2">
      <c r="A16" s="75">
        <v>322</v>
      </c>
      <c r="B16" t="str">
        <f>VLOOKUP($A16,[1]Sheet1!$A$3:$D$91,2,FALSE)</f>
        <v>Victoria</v>
      </c>
      <c r="C16" t="str">
        <f>VLOOKUP($A16,[1]Sheet1!$A$3:$D$91,3,FALSE)</f>
        <v>P Stokell</v>
      </c>
      <c r="D16" s="2">
        <v>0.58668981481481486</v>
      </c>
      <c r="E16" s="3">
        <f t="shared" si="7"/>
        <v>34.8333333333334</v>
      </c>
      <c r="F16" s="11">
        <v>0.88</v>
      </c>
      <c r="G16" s="3">
        <f t="shared" si="8"/>
        <v>30.653333333333393</v>
      </c>
      <c r="H16" s="17">
        <f t="shared" si="4"/>
        <v>10</v>
      </c>
      <c r="I16" s="17">
        <f t="shared" si="9"/>
        <v>12</v>
      </c>
      <c r="J16" s="22">
        <f t="shared" si="10"/>
        <v>0.86623923444976081</v>
      </c>
      <c r="K16" s="12">
        <f>(+J16-VLOOKUP($A16,[1]Sheet1!$A$3:$O$91,6,FALSE))*0.1</f>
        <v>-1.3760765550239196E-3</v>
      </c>
    </row>
    <row r="17" spans="1:11" x14ac:dyDescent="0.2">
      <c r="A17" s="75">
        <v>324</v>
      </c>
      <c r="B17" t="str">
        <f>VLOOKUP($A17,[1]Sheet1!$A$3:$D$91,2,FALSE)</f>
        <v>Bonnie</v>
      </c>
      <c r="C17" t="str">
        <f>VLOOKUP($A17,[1]Sheet1!$A$3:$D$91,3,FALSE)</f>
        <v>G Hore</v>
      </c>
      <c r="D17" s="2">
        <v>0.58684027777777781</v>
      </c>
      <c r="E17" s="3">
        <f t="shared" si="7"/>
        <v>35.05000000000004</v>
      </c>
      <c r="F17" s="11">
        <v>0.87</v>
      </c>
      <c r="G17" s="3">
        <f t="shared" si="8"/>
        <v>30.493500000000033</v>
      </c>
      <c r="H17" s="17">
        <f t="shared" si="4"/>
        <v>8</v>
      </c>
      <c r="I17" s="17">
        <f t="shared" si="9"/>
        <v>13</v>
      </c>
      <c r="J17" s="22">
        <f t="shared" si="10"/>
        <v>0.86088445078459419</v>
      </c>
      <c r="K17" s="12">
        <f>(+J17-VLOOKUP($A17,[1]Sheet1!$A$3:$O$91,6,FALSE))*0.1</f>
        <v>-9.1155492154058057E-4</v>
      </c>
    </row>
    <row r="18" spans="1:11" x14ac:dyDescent="0.2">
      <c r="A18" s="75"/>
      <c r="D18" s="2"/>
      <c r="E18" s="3"/>
      <c r="F18" s="11"/>
      <c r="G18" s="3"/>
      <c r="H18" s="17"/>
      <c r="I18" s="17"/>
      <c r="J18" s="22" t="e">
        <f t="shared" si="6"/>
        <v>#DIV/0!</v>
      </c>
      <c r="K18" s="12" t="e">
        <f>(+J18-VLOOKUP($A18,[1]Sheet1!$A$3:$O$91,6,FALSE))*0.1</f>
        <v>#DIV/0!</v>
      </c>
    </row>
    <row r="19" spans="1:11" x14ac:dyDescent="0.2">
      <c r="A19" s="5"/>
      <c r="D19" s="2"/>
      <c r="E19" s="3"/>
      <c r="F19" s="11"/>
      <c r="G19" s="3"/>
      <c r="H19" s="17"/>
      <c r="I19" s="17"/>
      <c r="J19" s="22" t="e">
        <f t="shared" si="6"/>
        <v>#DIV/0!</v>
      </c>
      <c r="K19" s="12" t="e">
        <f>(+J19-VLOOKUP($A19,[1]Sheet1!$A$3:$O$91,6,FALSE))*0.1</f>
        <v>#DIV/0!</v>
      </c>
    </row>
    <row r="20" spans="1:11" x14ac:dyDescent="0.2">
      <c r="A20" s="5"/>
      <c r="D20" s="2"/>
      <c r="E20" s="3"/>
      <c r="F20" s="11"/>
      <c r="G20" s="3"/>
      <c r="H20" s="17"/>
      <c r="I20" s="17"/>
      <c r="J20" s="22" t="e">
        <f t="shared" si="6"/>
        <v>#DIV/0!</v>
      </c>
      <c r="K20" s="12" t="e">
        <f>(+J20-VLOOKUP($A20,[1]Sheet1!$A$3:$O$91,6,FALSE))*0.1</f>
        <v>#DIV/0!</v>
      </c>
    </row>
    <row r="21" spans="1:11" x14ac:dyDescent="0.2">
      <c r="A21" s="5"/>
      <c r="D21" s="2"/>
      <c r="E21" s="3"/>
      <c r="F21" s="11"/>
      <c r="G21" s="3"/>
      <c r="H21" s="17"/>
      <c r="I21" s="17"/>
      <c r="J21" s="22" t="e">
        <f t="shared" si="6"/>
        <v>#DIV/0!</v>
      </c>
      <c r="K21" s="12" t="e">
        <f>(+J21-VLOOKUP($A21,[1]Sheet1!$A$3:$O$91,6,FALSE))*0.1</f>
        <v>#DIV/0!</v>
      </c>
    </row>
    <row r="22" spans="1:11" x14ac:dyDescent="0.2">
      <c r="A22" s="5"/>
      <c r="D22" s="2"/>
      <c r="E22" s="3"/>
      <c r="F22" s="11"/>
      <c r="G22" s="3"/>
      <c r="H22" s="17"/>
      <c r="I22" s="17"/>
      <c r="J22" s="22" t="e">
        <f t="shared" si="6"/>
        <v>#DIV/0!</v>
      </c>
      <c r="K22" s="12" t="e">
        <f>(+J22-VLOOKUP($A22,[1]Sheet1!$A$3:$O$91,6,FALSE))*0.1</f>
        <v>#DIV/0!</v>
      </c>
    </row>
    <row r="23" spans="1:11" x14ac:dyDescent="0.2">
      <c r="D23" s="2"/>
      <c r="E23" s="3"/>
      <c r="F23" s="11"/>
      <c r="G23" s="3"/>
      <c r="H23" s="17"/>
      <c r="I23" s="17"/>
      <c r="J23" s="22"/>
    </row>
    <row r="24" spans="1:11" x14ac:dyDescent="0.2">
      <c r="D24" s="2"/>
      <c r="E24" s="3"/>
      <c r="F24" s="11"/>
      <c r="G24" s="3"/>
      <c r="H24" s="17"/>
      <c r="I24" s="17"/>
      <c r="J24" s="22"/>
    </row>
    <row r="25" spans="1:11" x14ac:dyDescent="0.2">
      <c r="D25" s="2"/>
      <c r="E25" s="3"/>
      <c r="F25" s="11"/>
      <c r="G25" s="3"/>
      <c r="H25" s="17"/>
      <c r="I25" s="17"/>
      <c r="J25" s="22"/>
    </row>
    <row r="26" spans="1:11" x14ac:dyDescent="0.2">
      <c r="D26" s="2"/>
      <c r="E26" s="3"/>
      <c r="F26" s="11"/>
      <c r="G26" s="3"/>
      <c r="H26" s="17"/>
      <c r="I26" s="17"/>
      <c r="J26" s="22"/>
    </row>
    <row r="27" spans="1:11" x14ac:dyDescent="0.2">
      <c r="A27" s="5"/>
      <c r="D27" s="2"/>
      <c r="E27" s="3"/>
      <c r="F27" s="11"/>
      <c r="G27" s="3"/>
      <c r="H27" s="17"/>
      <c r="I27" s="17"/>
      <c r="J27" s="22"/>
    </row>
    <row r="28" spans="1:11" x14ac:dyDescent="0.2">
      <c r="A28" s="5"/>
      <c r="D28" s="2"/>
      <c r="E28" s="3"/>
      <c r="F28" s="11"/>
      <c r="G28" s="3"/>
      <c r="H28" s="17"/>
      <c r="I28" s="17"/>
      <c r="J28" s="22"/>
    </row>
    <row r="29" spans="1:11" x14ac:dyDescent="0.2">
      <c r="D29" s="2"/>
      <c r="E29" s="3"/>
      <c r="F29" s="11"/>
      <c r="G29" s="3"/>
      <c r="H29" s="17"/>
      <c r="I29" s="17"/>
      <c r="J29" s="22"/>
    </row>
    <row r="30" spans="1:11" x14ac:dyDescent="0.2">
      <c r="D30" s="2"/>
      <c r="E30" s="3"/>
      <c r="F30" s="11"/>
      <c r="G30" s="3"/>
      <c r="H30" s="17"/>
      <c r="I30" s="17"/>
      <c r="J30" s="22"/>
    </row>
    <row r="31" spans="1:11" x14ac:dyDescent="0.2">
      <c r="D31" s="2"/>
      <c r="E31" s="3"/>
      <c r="F31" s="11"/>
      <c r="G31" s="3"/>
      <c r="H31" s="17"/>
      <c r="I31" s="17"/>
      <c r="J31" s="22"/>
    </row>
    <row r="32" spans="1:11" x14ac:dyDescent="0.2">
      <c r="D32" s="11"/>
    </row>
    <row r="33" spans="4:4" x14ac:dyDescent="0.2">
      <c r="D33" s="11"/>
    </row>
    <row r="34" spans="4:4" x14ac:dyDescent="0.2">
      <c r="D34" s="11"/>
    </row>
    <row r="35" spans="4:4" x14ac:dyDescent="0.2">
      <c r="D35" s="11"/>
    </row>
    <row r="36" spans="4:4" x14ac:dyDescent="0.2">
      <c r="D36" s="11"/>
    </row>
    <row r="37" spans="4:4" x14ac:dyDescent="0.2">
      <c r="D37" s="11"/>
    </row>
    <row r="38" spans="4:4" x14ac:dyDescent="0.2">
      <c r="D38" s="11"/>
    </row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E1" sqref="E1"/>
    </sheetView>
  </sheetViews>
  <sheetFormatPr defaultRowHeight="12.75" x14ac:dyDescent="0.2"/>
  <cols>
    <col min="1" max="1" width="9.140625" style="5"/>
    <col min="2" max="2" width="14.28515625" bestFit="1" customWidth="1"/>
    <col min="3" max="3" width="11.28515625" bestFit="1" customWidth="1"/>
    <col min="4" max="4" width="11.42578125" bestFit="1" customWidth="1"/>
    <col min="6" max="6" width="9.5703125" customWidth="1"/>
    <col min="7" max="7" width="9.85546875" bestFit="1" customWidth="1"/>
    <col min="8" max="8" width="6.140625" style="19" bestFit="1" customWidth="1"/>
    <col min="9" max="9" width="7.42578125" bestFit="1" customWidth="1"/>
    <col min="10" max="10" width="9.5703125" style="21" hidden="1" customWidth="1"/>
    <col min="11" max="11" width="11.140625" style="12" hidden="1" customWidth="1"/>
  </cols>
  <sheetData>
    <row r="1" spans="1:11" ht="18" x14ac:dyDescent="0.25">
      <c r="A1" s="1" t="s">
        <v>11</v>
      </c>
      <c r="D1" s="2"/>
      <c r="E1" s="3"/>
      <c r="F1" s="4"/>
      <c r="G1" s="3"/>
      <c r="H1" s="17"/>
      <c r="I1" s="17"/>
      <c r="J1" s="22"/>
    </row>
    <row r="2" spans="1:11" x14ac:dyDescent="0.2">
      <c r="D2" s="15">
        <v>0.59375</v>
      </c>
      <c r="E2" s="3"/>
      <c r="F2" s="4"/>
      <c r="G2" s="3"/>
      <c r="H2" s="17"/>
      <c r="I2" s="17"/>
      <c r="J2" s="22"/>
    </row>
    <row r="3" spans="1:11" ht="25.5" x14ac:dyDescent="0.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1" x14ac:dyDescent="0.2">
      <c r="A4" s="99"/>
      <c r="B4" s="100"/>
      <c r="C4" s="100"/>
      <c r="D4" s="101"/>
      <c r="E4" s="102"/>
      <c r="F4" s="103"/>
      <c r="G4" s="102"/>
      <c r="H4" s="104"/>
      <c r="I4" s="104"/>
      <c r="J4" s="97"/>
      <c r="K4" s="98"/>
    </row>
    <row r="5" spans="1:11" x14ac:dyDescent="0.2">
      <c r="A5" s="5">
        <v>314</v>
      </c>
      <c r="B5" t="str">
        <f>VLOOKUP($A5,[1]Sheet1!$A$3:$D$91,2,FALSE)</f>
        <v>Chortle</v>
      </c>
      <c r="C5" t="str">
        <f>VLOOKUP($A5,[1]Sheet1!$A$3:$D$91,3,FALSE)</f>
        <v>G McKenzie</v>
      </c>
      <c r="D5" s="2">
        <v>0.61668981481481489</v>
      </c>
      <c r="E5" s="3">
        <f t="shared" ref="E5:E16" si="0">(+D5-$D$2)*24*60</f>
        <v>33.033333333333431</v>
      </c>
      <c r="F5" s="11">
        <v>0.94</v>
      </c>
      <c r="G5" s="3">
        <f>+F5*E5</f>
        <v>31.051333333333424</v>
      </c>
      <c r="H5" s="17">
        <f t="shared" ref="H5:H16" si="1">RANK(G5,$G$5:$G$26,1)</f>
        <v>9</v>
      </c>
      <c r="I5" s="17">
        <f t="shared" ref="I5:I16" si="2">RANK(E5,$E$5:$E$26,1)</f>
        <v>1</v>
      </c>
      <c r="J5" s="22">
        <f t="shared" ref="J5:J17" si="3">+$G$5/E5</f>
        <v>0.94</v>
      </c>
      <c r="K5" s="12">
        <f>(+J5-VLOOKUP($A5,[1]Sheet1!$A$3:$O$91,6,FALSE))*0.1</f>
        <v>0</v>
      </c>
    </row>
    <row r="6" spans="1:11" x14ac:dyDescent="0.2">
      <c r="A6" s="5">
        <v>331</v>
      </c>
      <c r="B6" t="str">
        <f>VLOOKUP($A6,[1]Sheet1!$A$3:$D$91,2,FALSE)</f>
        <v>Bil</v>
      </c>
      <c r="C6" t="str">
        <f>VLOOKUP($A6,[1]Sheet1!$A$3:$D$91,3,FALSE)</f>
        <v>D Smith</v>
      </c>
      <c r="D6" s="2">
        <v>0.6168055555555555</v>
      </c>
      <c r="E6" s="3">
        <f t="shared" si="0"/>
        <v>33.199999999999918</v>
      </c>
      <c r="F6" s="11">
        <v>0.94</v>
      </c>
      <c r="G6" s="3">
        <f t="shared" ref="G6:G16" si="4">+F6*E6</f>
        <v>31.20799999999992</v>
      </c>
      <c r="H6" s="17">
        <f t="shared" si="1"/>
        <v>10</v>
      </c>
      <c r="I6" s="17">
        <f t="shared" si="2"/>
        <v>2</v>
      </c>
      <c r="J6" s="22">
        <f t="shared" si="3"/>
        <v>0.93528112449799705</v>
      </c>
      <c r="K6" s="12">
        <f>(+J6-VLOOKUP($A6,[1]Sheet1!$A$3:$O$91,6,FALSE))*0.1</f>
        <v>-4.7188755020028951E-4</v>
      </c>
    </row>
    <row r="7" spans="1:11" x14ac:dyDescent="0.2">
      <c r="A7" s="5">
        <v>521</v>
      </c>
      <c r="B7" t="str">
        <f>VLOOKUP($A7,[1]Sheet1!$A$3:$D$91,2,FALSE)</f>
        <v>Mistress Overdone</v>
      </c>
      <c r="C7" t="str">
        <f>VLOOKUP($A7,[1]Sheet1!$A$3:$D$91,3,FALSE)</f>
        <v>R Mackay</v>
      </c>
      <c r="D7" s="2">
        <v>0.61701388888888886</v>
      </c>
      <c r="E7" s="3">
        <f t="shared" si="0"/>
        <v>33.499999999999957</v>
      </c>
      <c r="F7" s="11">
        <v>0.88</v>
      </c>
      <c r="G7" s="3">
        <f t="shared" si="4"/>
        <v>29.479999999999961</v>
      </c>
      <c r="H7" s="17">
        <f t="shared" si="1"/>
        <v>1</v>
      </c>
      <c r="I7" s="17">
        <f t="shared" si="2"/>
        <v>3</v>
      </c>
      <c r="J7" s="22">
        <f t="shared" si="3"/>
        <v>0.92690547263681977</v>
      </c>
      <c r="K7" s="12">
        <f>(+J7-VLOOKUP($A7,[1]Sheet1!$A$3:$O$91,6,FALSE))*0.1</f>
        <v>3.6905472636819762E-3</v>
      </c>
    </row>
    <row r="8" spans="1:11" x14ac:dyDescent="0.2">
      <c r="A8" s="5">
        <v>74</v>
      </c>
      <c r="B8" t="str">
        <f>VLOOKUP($A8,[1]Sheet1!$A$3:$D$91,2,FALSE)</f>
        <v>Limit</v>
      </c>
      <c r="C8" t="str">
        <f>VLOOKUP($A8,[1]Sheet1!$A$3:$D$91,3,FALSE)</f>
        <v>J Boraston</v>
      </c>
      <c r="D8" s="2">
        <v>0.61703703703703705</v>
      </c>
      <c r="E8" s="3">
        <f t="shared" si="0"/>
        <v>33.533333333333353</v>
      </c>
      <c r="F8" s="11">
        <v>0.9</v>
      </c>
      <c r="G8" s="3">
        <f t="shared" si="4"/>
        <v>30.180000000000017</v>
      </c>
      <c r="H8" s="17">
        <f t="shared" si="1"/>
        <v>4</v>
      </c>
      <c r="I8" s="17">
        <f t="shared" si="2"/>
        <v>4</v>
      </c>
      <c r="J8" s="22">
        <f t="shared" si="3"/>
        <v>0.92598409542743754</v>
      </c>
      <c r="K8" s="12">
        <f>(+J8-VLOOKUP($A8,[1]Sheet1!$A$3:$O$91,6,FALSE))*0.1</f>
        <v>2.5984095427437517E-3</v>
      </c>
    </row>
    <row r="9" spans="1:11" x14ac:dyDescent="0.2">
      <c r="A9" s="5">
        <v>185</v>
      </c>
      <c r="B9" t="str">
        <f>VLOOKUP($A9,[1]Sheet1!$A$3:$D$91,2,FALSE)</f>
        <v>Ben</v>
      </c>
      <c r="C9" t="str">
        <f>VLOOKUP($A9,[1]Sheet1!$A$3:$D$91,3,FALSE)</f>
        <v>H Hillle</v>
      </c>
      <c r="D9" s="2">
        <v>0.61725694444444446</v>
      </c>
      <c r="E9" s="3">
        <f t="shared" si="0"/>
        <v>33.850000000000016</v>
      </c>
      <c r="F9" s="11">
        <v>0.91</v>
      </c>
      <c r="G9" s="3">
        <f t="shared" si="4"/>
        <v>30.803500000000014</v>
      </c>
      <c r="H9" s="17">
        <f t="shared" si="1"/>
        <v>7</v>
      </c>
      <c r="I9" s="17">
        <f t="shared" si="2"/>
        <v>5</v>
      </c>
      <c r="J9" s="22">
        <f t="shared" si="3"/>
        <v>0.91732151649434002</v>
      </c>
      <c r="K9" s="12">
        <f>(+J9-VLOOKUP($A9,[1]Sheet1!$A$3:$O$91,6,FALSE))*0.1</f>
        <v>-2.6784835056600234E-4</v>
      </c>
    </row>
    <row r="10" spans="1:11" x14ac:dyDescent="0.2">
      <c r="A10" s="5">
        <v>29</v>
      </c>
      <c r="B10" t="str">
        <f>VLOOKUP($A10,[1]Sheet1!$A$3:$D$91,2,FALSE)</f>
        <v>Wild Child</v>
      </c>
      <c r="C10" t="str">
        <f>VLOOKUP($A10,[1]Sheet1!$A$3:$D$91,3,FALSE)</f>
        <v>T Bird</v>
      </c>
      <c r="D10" s="2">
        <v>0.61745370370370367</v>
      </c>
      <c r="E10" s="3">
        <f t="shared" si="0"/>
        <v>34.133333333333283</v>
      </c>
      <c r="F10" s="11">
        <v>0.87</v>
      </c>
      <c r="G10" s="3">
        <f t="shared" si="4"/>
        <v>29.695999999999955</v>
      </c>
      <c r="H10" s="17">
        <f t="shared" si="1"/>
        <v>3</v>
      </c>
      <c r="I10" s="17">
        <f t="shared" si="2"/>
        <v>6</v>
      </c>
      <c r="J10" s="22">
        <f t="shared" si="3"/>
        <v>0.90970703125000396</v>
      </c>
      <c r="K10" s="12">
        <f>(+J10-VLOOKUP($A10,[1]Sheet1!$A$3:$O$91,6,FALSE))*0.1</f>
        <v>2.9707031250003958E-3</v>
      </c>
    </row>
    <row r="11" spans="1:11" x14ac:dyDescent="0.2">
      <c r="A11" s="5">
        <v>254</v>
      </c>
      <c r="B11" t="str">
        <f>VLOOKUP($A11,[1]Sheet1!$A$3:$D$91,2,FALSE)</f>
        <v>Wave Dancer</v>
      </c>
      <c r="C11" t="str">
        <f>VLOOKUP($A11,[1]Sheet1!$A$3:$D$91,3,FALSE)</f>
        <v>R Ineson</v>
      </c>
      <c r="D11" s="2">
        <v>0.61747685185185186</v>
      </c>
      <c r="E11" s="3">
        <f t="shared" si="0"/>
        <v>34.166666666666679</v>
      </c>
      <c r="F11" s="11">
        <v>0.92</v>
      </c>
      <c r="G11" s="3">
        <f t="shared" si="4"/>
        <v>31.433333333333344</v>
      </c>
      <c r="H11" s="17">
        <f t="shared" si="1"/>
        <v>11</v>
      </c>
      <c r="I11" s="17">
        <f t="shared" si="2"/>
        <v>7</v>
      </c>
      <c r="J11" s="22">
        <f t="shared" si="3"/>
        <v>0.90881951219512436</v>
      </c>
      <c r="K11" s="12">
        <f>(+J11-VLOOKUP($A11,[1]Sheet1!$A$3:$O$91,6,FALSE))*0.1</f>
        <v>-1.1180487804875684E-3</v>
      </c>
    </row>
    <row r="12" spans="1:11" x14ac:dyDescent="0.2">
      <c r="A12" s="5">
        <v>75</v>
      </c>
      <c r="B12" t="str">
        <f>VLOOKUP($A12,[1]Sheet1!$A$3:$D$91,2,FALSE)</f>
        <v>Cracklin Rosie</v>
      </c>
      <c r="C12" t="str">
        <f>VLOOKUP($A12,[1]Sheet1!$A$3:$D$91,3,FALSE)</f>
        <v>C Bridges</v>
      </c>
      <c r="D12" s="2">
        <v>0.61759259259259258</v>
      </c>
      <c r="E12" s="3">
        <f t="shared" si="0"/>
        <v>34.333333333333314</v>
      </c>
      <c r="F12" s="11">
        <v>0.9</v>
      </c>
      <c r="G12" s="3">
        <f t="shared" si="4"/>
        <v>30.899999999999984</v>
      </c>
      <c r="H12" s="17">
        <f t="shared" si="1"/>
        <v>8</v>
      </c>
      <c r="I12" s="17">
        <f t="shared" si="2"/>
        <v>8</v>
      </c>
      <c r="J12" s="22">
        <f t="shared" si="3"/>
        <v>0.90440776699029446</v>
      </c>
      <c r="K12" s="12">
        <f>(+J12-VLOOKUP($A12,[1]Sheet1!$A$3:$O$91,6,FALSE))*0.1</f>
        <v>4.4077669902944374E-4</v>
      </c>
    </row>
    <row r="13" spans="1:11" x14ac:dyDescent="0.2">
      <c r="A13" s="5">
        <v>252</v>
      </c>
      <c r="B13" t="str">
        <f>VLOOKUP($A13,[1]Sheet1!$A$3:$D$91,2,FALSE)</f>
        <v>Twilight</v>
      </c>
      <c r="C13" t="str">
        <f>VLOOKUP($A13,[1]Sheet1!$A$3:$D$91,3,FALSE)</f>
        <v>T Kite</v>
      </c>
      <c r="D13" s="2">
        <v>0.61777777777777776</v>
      </c>
      <c r="E13" s="3">
        <f t="shared" si="0"/>
        <v>34.599999999999973</v>
      </c>
      <c r="F13" s="11">
        <v>0.88</v>
      </c>
      <c r="G13" s="3">
        <f t="shared" si="4"/>
        <v>30.447999999999976</v>
      </c>
      <c r="H13" s="17">
        <f t="shared" si="1"/>
        <v>6</v>
      </c>
      <c r="I13" s="17">
        <f t="shared" si="2"/>
        <v>9</v>
      </c>
      <c r="J13" s="22">
        <f t="shared" si="3"/>
        <v>0.89743737957611125</v>
      </c>
      <c r="K13" s="12">
        <f>(+J13-VLOOKUP($A13,[1]Sheet1!$A$3:$O$91,6,FALSE))*0.1</f>
        <v>1.7437379576111245E-3</v>
      </c>
    </row>
    <row r="14" spans="1:11" x14ac:dyDescent="0.2">
      <c r="A14" s="5">
        <v>107</v>
      </c>
      <c r="B14" t="str">
        <f>VLOOKUP($A14,[1]Sheet1!$A$3:$D$91,2,FALSE)</f>
        <v>By Golly</v>
      </c>
      <c r="C14" t="str">
        <f>VLOOKUP($A14,[1]Sheet1!$A$3:$D$91,3,FALSE)</f>
        <v>G Bird</v>
      </c>
      <c r="D14" s="2">
        <v>0.61789351851851848</v>
      </c>
      <c r="E14" s="3">
        <f t="shared" si="0"/>
        <v>34.766666666666609</v>
      </c>
      <c r="F14" s="11">
        <v>0.87</v>
      </c>
      <c r="G14" s="3">
        <f t="shared" si="4"/>
        <v>30.24699999999995</v>
      </c>
      <c r="H14" s="17">
        <f t="shared" si="1"/>
        <v>5</v>
      </c>
      <c r="I14" s="17">
        <f t="shared" si="2"/>
        <v>10</v>
      </c>
      <c r="J14" s="22">
        <f t="shared" si="3"/>
        <v>0.89313518696069438</v>
      </c>
      <c r="K14" s="12">
        <f>(+J14-VLOOKUP($A14,[1]Sheet1!$A$3:$O$91,6,FALSE))*0.1</f>
        <v>1.3135186960694378E-3</v>
      </c>
    </row>
    <row r="15" spans="1:11" x14ac:dyDescent="0.2">
      <c r="A15" s="5">
        <v>141</v>
      </c>
      <c r="B15" t="str">
        <f>VLOOKUP($A15,[1]Sheet1!$A$3:$D$91,2,FALSE)</f>
        <v>Ripple</v>
      </c>
      <c r="C15" t="str">
        <f>VLOOKUP($A15,[1]Sheet1!$A$3:$D$91,3,FALSE)</f>
        <v>D McKellar</v>
      </c>
      <c r="D15" s="2">
        <v>0.61858796296296303</v>
      </c>
      <c r="E15" s="3">
        <f t="shared" si="0"/>
        <v>35.766666666666765</v>
      </c>
      <c r="F15" s="11">
        <v>0.83</v>
      </c>
      <c r="G15" s="3">
        <f t="shared" si="4"/>
        <v>29.686333333333415</v>
      </c>
      <c r="H15" s="17">
        <f t="shared" si="1"/>
        <v>2</v>
      </c>
      <c r="I15" s="17">
        <f t="shared" si="2"/>
        <v>11</v>
      </c>
      <c r="J15" s="22">
        <f t="shared" si="3"/>
        <v>0.86816402609506071</v>
      </c>
      <c r="K15" s="12">
        <f>(+J15-VLOOKUP($A15,[1]Sheet1!$A$3:$O$91,6,FALSE))*0.1</f>
        <v>4.8164026095060767E-3</v>
      </c>
    </row>
    <row r="16" spans="1:11" x14ac:dyDescent="0.2">
      <c r="A16" s="5">
        <v>322</v>
      </c>
      <c r="B16" t="str">
        <f>VLOOKUP($A16,[1]Sheet1!$A$3:$D$91,2,FALSE)</f>
        <v>Victoria</v>
      </c>
      <c r="C16" t="str">
        <f>VLOOKUP($A16,[1]Sheet1!$A$3:$D$91,3,FALSE)</f>
        <v>P Stokell</v>
      </c>
      <c r="D16" s="2">
        <v>0.61959490740740741</v>
      </c>
      <c r="E16" s="3">
        <f t="shared" si="0"/>
        <v>37.216666666666676</v>
      </c>
      <c r="F16" s="11">
        <v>0.88</v>
      </c>
      <c r="G16" s="3">
        <f t="shared" si="4"/>
        <v>32.750666666666675</v>
      </c>
      <c r="H16" s="17">
        <f t="shared" si="1"/>
        <v>12</v>
      </c>
      <c r="I16" s="17">
        <f t="shared" si="2"/>
        <v>12</v>
      </c>
      <c r="J16" s="22">
        <f t="shared" si="3"/>
        <v>0.83433945364980078</v>
      </c>
      <c r="K16" s="12">
        <f>(+J16-VLOOKUP($A16,[1]Sheet1!$A$3:$O$91,6,FALSE))*0.1</f>
        <v>-4.5660546350199229E-3</v>
      </c>
    </row>
    <row r="17" spans="1:11" x14ac:dyDescent="0.2">
      <c r="A17" s="5">
        <v>324</v>
      </c>
      <c r="B17" t="str">
        <f>VLOOKUP($A17,[1]Sheet1!$A$3:$D$91,2,FALSE)</f>
        <v>Bonnie</v>
      </c>
      <c r="C17" t="str">
        <f>VLOOKUP($A17,[1]Sheet1!$A$3:$D$91,3,FALSE)</f>
        <v>G Hore</v>
      </c>
      <c r="D17" s="2" t="s">
        <v>41</v>
      </c>
      <c r="E17" s="2" t="s">
        <v>41</v>
      </c>
      <c r="F17" s="11">
        <v>0.87</v>
      </c>
      <c r="G17" s="2" t="s">
        <v>41</v>
      </c>
      <c r="H17" s="2" t="s">
        <v>41</v>
      </c>
      <c r="I17" s="2" t="s">
        <v>41</v>
      </c>
      <c r="J17" s="22" t="e">
        <f t="shared" si="3"/>
        <v>#VALUE!</v>
      </c>
      <c r="K17" s="12" t="e">
        <f>(+J17-VLOOKUP($A17,[1]Sheet1!$A$3:$O$91,6,FALSE))*0.1</f>
        <v>#VALUE!</v>
      </c>
    </row>
    <row r="18" spans="1:11" x14ac:dyDescent="0.2">
      <c r="D18" s="2"/>
      <c r="E18" s="3"/>
      <c r="F18" s="11"/>
      <c r="G18" s="3"/>
      <c r="H18" s="17"/>
      <c r="I18" s="17"/>
      <c r="J18" s="22"/>
    </row>
    <row r="19" spans="1:11" x14ac:dyDescent="0.2">
      <c r="D19" s="15"/>
      <c r="E19" s="3"/>
      <c r="F19" s="11"/>
      <c r="G19" s="3"/>
      <c r="H19" s="17"/>
      <c r="I19" s="17"/>
      <c r="J19" s="22"/>
    </row>
    <row r="20" spans="1:11" x14ac:dyDescent="0.2">
      <c r="D20" s="15"/>
      <c r="E20" s="3"/>
      <c r="F20" s="11"/>
      <c r="G20" s="3"/>
      <c r="H20" s="17"/>
      <c r="I20" s="17"/>
      <c r="J20" s="22"/>
    </row>
    <row r="21" spans="1:11" x14ac:dyDescent="0.2">
      <c r="D21" s="15"/>
      <c r="E21" s="3"/>
      <c r="F21" s="11"/>
      <c r="G21" s="3"/>
      <c r="H21" s="17"/>
      <c r="I21" s="17"/>
      <c r="J21" s="22"/>
    </row>
    <row r="22" spans="1:11" x14ac:dyDescent="0.2">
      <c r="D22" s="15"/>
      <c r="E22" s="3"/>
      <c r="F22" s="11"/>
      <c r="G22" s="3"/>
      <c r="H22" s="17"/>
      <c r="I22" s="17"/>
      <c r="J22" s="22"/>
    </row>
    <row r="23" spans="1:11" x14ac:dyDescent="0.2">
      <c r="D23" s="15"/>
      <c r="E23" s="3"/>
      <c r="F23" s="11"/>
      <c r="G23" s="3"/>
      <c r="H23" s="17"/>
      <c r="I23" s="17"/>
      <c r="J23" s="22"/>
    </row>
    <row r="24" spans="1:11" x14ac:dyDescent="0.2">
      <c r="D24" s="15"/>
      <c r="E24" s="3"/>
      <c r="F24" s="11"/>
      <c r="G24" s="3"/>
      <c r="H24" s="17"/>
      <c r="I24" s="17"/>
      <c r="J24" s="22"/>
    </row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E1" sqref="E1"/>
    </sheetView>
  </sheetViews>
  <sheetFormatPr defaultRowHeight="12.75" x14ac:dyDescent="0.2"/>
  <cols>
    <col min="1" max="1" width="9.140625" style="5"/>
    <col min="2" max="2" width="14.28515625" bestFit="1" customWidth="1"/>
    <col min="3" max="3" width="11.140625" bestFit="1" customWidth="1"/>
    <col min="4" max="4" width="11.42578125" bestFit="1" customWidth="1"/>
    <col min="6" max="6" width="9.5703125" customWidth="1"/>
    <col min="7" max="7" width="9.85546875" bestFit="1" customWidth="1"/>
    <col min="8" max="8" width="6.140625" style="19" bestFit="1" customWidth="1"/>
    <col min="9" max="9" width="7.42578125" bestFit="1" customWidth="1"/>
    <col min="10" max="10" width="9.140625" style="21" hidden="1" customWidth="1"/>
    <col min="11" max="11" width="6.42578125" style="12" hidden="1" customWidth="1"/>
    <col min="12" max="12" width="11.5703125" customWidth="1"/>
  </cols>
  <sheetData>
    <row r="1" spans="1:13" ht="18" x14ac:dyDescent="0.25">
      <c r="A1" s="1" t="s">
        <v>16</v>
      </c>
      <c r="D1" s="2"/>
      <c r="E1" s="3"/>
      <c r="F1" s="4"/>
      <c r="G1" s="3"/>
      <c r="H1" s="17"/>
      <c r="I1" s="17"/>
      <c r="J1" s="22"/>
    </row>
    <row r="2" spans="1:13" x14ac:dyDescent="0.2">
      <c r="D2" s="15">
        <v>4.9305555555555554E-2</v>
      </c>
      <c r="E2" s="3"/>
      <c r="F2" s="4"/>
      <c r="G2" s="3"/>
      <c r="H2" s="17"/>
      <c r="I2" s="17"/>
      <c r="J2" s="22"/>
    </row>
    <row r="3" spans="1:13" ht="38.25" x14ac:dyDescent="0.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3" s="107" customFormat="1" x14ac:dyDescent="0.2">
      <c r="A4" s="99"/>
      <c r="B4" s="100"/>
      <c r="C4" s="100"/>
      <c r="D4" s="101"/>
      <c r="E4" s="102"/>
      <c r="F4" s="103"/>
      <c r="G4" s="102"/>
      <c r="H4" s="104"/>
      <c r="I4" s="104"/>
      <c r="J4" s="105"/>
      <c r="K4" s="106"/>
    </row>
    <row r="5" spans="1:13" x14ac:dyDescent="0.2">
      <c r="A5">
        <v>314</v>
      </c>
      <c r="B5" t="str">
        <f>VLOOKUP($A5,[1]Sheet1!$A$3:$D$91,2,FALSE)</f>
        <v>Chortle</v>
      </c>
      <c r="C5" t="str">
        <f>VLOOKUP($A5,[1]Sheet1!$A$3:$D$91,3,FALSE)</f>
        <v>G McKenzie</v>
      </c>
      <c r="D5" s="2">
        <v>7.0983796296296295E-2</v>
      </c>
      <c r="E5" s="3">
        <f t="shared" ref="E5" si="0">(+D5-$D$2)*24*60</f>
        <v>31.216666666666669</v>
      </c>
      <c r="F5" s="11">
        <v>0.93</v>
      </c>
      <c r="G5" s="3">
        <f>+F5*E5</f>
        <v>29.031500000000005</v>
      </c>
      <c r="H5" s="17">
        <f t="shared" ref="H5:H19" si="1">RANK(G5,$G$5:$G$26,1)</f>
        <v>7</v>
      </c>
      <c r="I5" s="17">
        <f t="shared" ref="I5:I19" si="2">RANK(E5,$E$5:$E$26,1)</f>
        <v>1</v>
      </c>
      <c r="J5" s="22">
        <f t="shared" ref="J5:J19" si="3">+$G$5/E5</f>
        <v>0.93</v>
      </c>
      <c r="K5" s="12">
        <f>(+J5-VLOOKUP($A5,[1]Sheet1!$A$3:$O$91,6,FALSE))*0.1</f>
        <v>-9.9999999999998983E-4</v>
      </c>
      <c r="M5" s="16"/>
    </row>
    <row r="6" spans="1:13" x14ac:dyDescent="0.2">
      <c r="A6" s="5">
        <v>322</v>
      </c>
      <c r="B6" t="str">
        <f>VLOOKUP($A6,[1]Sheet1!$A$3:$D$91,2,FALSE)</f>
        <v>Victoria</v>
      </c>
      <c r="C6" t="str">
        <f>VLOOKUP($A6,[1]Sheet1!$A$3:$D$91,3,FALSE)</f>
        <v>P Stokell</v>
      </c>
      <c r="D6" s="2">
        <v>7.1134259259259258E-2</v>
      </c>
      <c r="E6" s="3">
        <f t="shared" ref="E6:E19" si="4">(+D6-$D$2)*24*60</f>
        <v>31.43333333333333</v>
      </c>
      <c r="F6" s="11">
        <v>0.88</v>
      </c>
      <c r="G6" s="3">
        <f>+F6*E6</f>
        <v>27.661333333333332</v>
      </c>
      <c r="H6" s="17">
        <f t="shared" si="1"/>
        <v>1</v>
      </c>
      <c r="I6" s="17">
        <f t="shared" si="2"/>
        <v>2</v>
      </c>
      <c r="J6" s="22">
        <f t="shared" si="3"/>
        <v>0.92358960763520703</v>
      </c>
      <c r="K6" s="12">
        <f>(+J6-VLOOKUP($A6,[1]Sheet1!$A$3:$O$91,6,FALSE))*0.1</f>
        <v>4.3589607635207027E-3</v>
      </c>
    </row>
    <row r="7" spans="1:13" x14ac:dyDescent="0.2">
      <c r="A7" s="5">
        <v>331</v>
      </c>
      <c r="B7" t="str">
        <f>VLOOKUP($A7,[1]Sheet1!$A$3:$D$91,2,FALSE)</f>
        <v>Bil</v>
      </c>
      <c r="C7" t="str">
        <f>VLOOKUP($A7,[1]Sheet1!$A$3:$D$91,3,FALSE)</f>
        <v>D Smith</v>
      </c>
      <c r="D7" s="2">
        <v>7.137731481481481E-2</v>
      </c>
      <c r="E7" s="3">
        <f t="shared" si="4"/>
        <v>31.783333333333331</v>
      </c>
      <c r="F7" s="11">
        <v>0.93</v>
      </c>
      <c r="G7" s="3">
        <f>+F7*E7</f>
        <v>29.558499999999999</v>
      </c>
      <c r="H7" s="17">
        <f t="shared" si="1"/>
        <v>13</v>
      </c>
      <c r="I7" s="17">
        <f t="shared" si="2"/>
        <v>3</v>
      </c>
      <c r="J7" s="22">
        <f t="shared" si="3"/>
        <v>0.91341898269533317</v>
      </c>
      <c r="K7" s="12">
        <f>(+J7-VLOOKUP($A7,[1]Sheet1!$A$3:$O$91,6,FALSE))*0.1</f>
        <v>-2.658101730466678E-3</v>
      </c>
    </row>
    <row r="8" spans="1:13" x14ac:dyDescent="0.2">
      <c r="A8" s="5">
        <v>256</v>
      </c>
      <c r="B8" t="str">
        <f>VLOOKUP($A8,[1]Sheet1!$A$3:$D$91,2,FALSE)</f>
        <v>Front Runner</v>
      </c>
      <c r="C8" t="str">
        <f>VLOOKUP($A8,[1]Sheet1!$A$3:$D$91,3,FALSE)</f>
        <v>D Le Page</v>
      </c>
      <c r="D8" s="2">
        <v>7.1435185185185185E-2</v>
      </c>
      <c r="E8" s="3">
        <f t="shared" si="4"/>
        <v>31.866666666666667</v>
      </c>
      <c r="F8" s="11">
        <v>0.9</v>
      </c>
      <c r="G8" s="3">
        <f>+F8*E8</f>
        <v>28.68</v>
      </c>
      <c r="H8" s="17">
        <f t="shared" si="1"/>
        <v>3</v>
      </c>
      <c r="I8" s="17">
        <f t="shared" si="2"/>
        <v>4</v>
      </c>
      <c r="J8" s="22">
        <f t="shared" si="3"/>
        <v>0.91103033472803363</v>
      </c>
      <c r="K8" s="12">
        <f>(+J8-VLOOKUP($A8,[1]Sheet1!$A$3:$O$91,6,FALSE))*0.1</f>
        <v>-8.9696652719664096E-4</v>
      </c>
    </row>
    <row r="9" spans="1:13" x14ac:dyDescent="0.2">
      <c r="A9" s="5">
        <v>185</v>
      </c>
      <c r="B9" t="str">
        <f>VLOOKUP($A9,[1]Sheet1!$A$3:$D$91,2,FALSE)</f>
        <v>Ben</v>
      </c>
      <c r="C9" t="str">
        <f>VLOOKUP($A9,[1]Sheet1!$A$3:$D$91,3,FALSE)</f>
        <v>H Hillle</v>
      </c>
      <c r="D9" s="2">
        <v>7.1469907407407399E-2</v>
      </c>
      <c r="E9" s="3">
        <f t="shared" si="4"/>
        <v>31.916666666666661</v>
      </c>
      <c r="F9" s="11">
        <v>0.91</v>
      </c>
      <c r="G9" s="3">
        <f>+F9*E9</f>
        <v>29.044166666666662</v>
      </c>
      <c r="H9" s="17">
        <f t="shared" si="1"/>
        <v>8</v>
      </c>
      <c r="I9" s="17">
        <f t="shared" si="2"/>
        <v>5</v>
      </c>
      <c r="J9" s="22">
        <f t="shared" si="3"/>
        <v>0.90960313315926922</v>
      </c>
      <c r="K9" s="12">
        <f>(+J9-VLOOKUP($A9,[1]Sheet1!$A$3:$O$91,6,FALSE))*0.1</f>
        <v>-1.0396866840730824E-3</v>
      </c>
    </row>
    <row r="10" spans="1:13" x14ac:dyDescent="0.2">
      <c r="A10" s="5">
        <v>254</v>
      </c>
      <c r="B10" t="str">
        <f>VLOOKUP($A10,[1]Sheet1!$A$3:$D$91,2,FALSE)</f>
        <v>Wave Dancer</v>
      </c>
      <c r="C10" t="str">
        <f>VLOOKUP($A10,[1]Sheet1!$A$3:$D$91,3,FALSE)</f>
        <v>R Ineson</v>
      </c>
      <c r="D10" s="2">
        <v>7.1504629629629626E-2</v>
      </c>
      <c r="E10" s="3">
        <f t="shared" si="4"/>
        <v>31.966666666666669</v>
      </c>
      <c r="F10" s="11">
        <v>0.91</v>
      </c>
      <c r="G10" s="3">
        <f>+F10*E10</f>
        <v>29.08966666666667</v>
      </c>
      <c r="H10" s="17">
        <f t="shared" si="1"/>
        <v>9</v>
      </c>
      <c r="I10" s="17">
        <f t="shared" si="2"/>
        <v>6</v>
      </c>
      <c r="J10" s="22">
        <f t="shared" si="3"/>
        <v>0.90818039624608982</v>
      </c>
      <c r="K10" s="12">
        <f>(+J10-VLOOKUP($A10,[1]Sheet1!$A$3:$O$91,6,FALSE))*0.1</f>
        <v>-1.1819603753910224E-3</v>
      </c>
    </row>
    <row r="11" spans="1:13" x14ac:dyDescent="0.2">
      <c r="A11" s="5">
        <v>74</v>
      </c>
      <c r="B11" t="str">
        <f>VLOOKUP($A11,[1]Sheet1!$A$3:$D$91,2,FALSE)</f>
        <v>Limit</v>
      </c>
      <c r="C11" t="str">
        <f>VLOOKUP($A11,[1]Sheet1!$A$3:$D$91,3,FALSE)</f>
        <v>J Boraston</v>
      </c>
      <c r="D11" s="2">
        <v>7.1620370370370376E-2</v>
      </c>
      <c r="E11" s="3">
        <f t="shared" si="4"/>
        <v>32.133333333333347</v>
      </c>
      <c r="F11" s="11">
        <v>0.9</v>
      </c>
      <c r="G11" s="3">
        <f>+F11*E11</f>
        <v>28.920000000000012</v>
      </c>
      <c r="H11" s="17">
        <f t="shared" si="1"/>
        <v>5</v>
      </c>
      <c r="I11" s="17">
        <f t="shared" si="2"/>
        <v>7</v>
      </c>
      <c r="J11" s="22">
        <f t="shared" si="3"/>
        <v>0.90346991701244794</v>
      </c>
      <c r="K11" s="12">
        <f>(+J11-VLOOKUP($A11,[1]Sheet1!$A$3:$O$91,6,FALSE))*0.1</f>
        <v>3.469917012447921E-4</v>
      </c>
    </row>
    <row r="12" spans="1:13" x14ac:dyDescent="0.2">
      <c r="A12" s="5">
        <v>85</v>
      </c>
      <c r="B12" t="str">
        <f>VLOOKUP($A12,[1]Sheet1!$A$3:$D$91,2,FALSE)</f>
        <v>Gamble</v>
      </c>
      <c r="C12" t="str">
        <f>VLOOKUP($A12,[1]Sheet1!$A$3:$D$91,3,FALSE)</f>
        <v>R Wenham</v>
      </c>
      <c r="D12" s="2">
        <v>7.1875000000000008E-2</v>
      </c>
      <c r="E12" s="3">
        <f t="shared" si="4"/>
        <v>32.500000000000014</v>
      </c>
      <c r="F12" s="11">
        <v>0.89</v>
      </c>
      <c r="G12" s="3">
        <f>+F12*E12</f>
        <v>28.925000000000011</v>
      </c>
      <c r="H12" s="17">
        <f t="shared" si="1"/>
        <v>6</v>
      </c>
      <c r="I12" s="17">
        <f t="shared" si="2"/>
        <v>8</v>
      </c>
      <c r="J12" s="22">
        <f t="shared" si="3"/>
        <v>0.89327692307692286</v>
      </c>
      <c r="K12" s="12">
        <f>(+J12-VLOOKUP($A12,[1]Sheet1!$A$3:$O$91,6,FALSE))*0.1</f>
        <v>3.2769230769228444E-4</v>
      </c>
    </row>
    <row r="13" spans="1:13" x14ac:dyDescent="0.2">
      <c r="A13" s="5">
        <v>107</v>
      </c>
      <c r="B13" t="str">
        <f>VLOOKUP($A13,[1]Sheet1!$A$3:$D$91,2,FALSE)</f>
        <v>By Golly</v>
      </c>
      <c r="C13" t="str">
        <f>VLOOKUP($A13,[1]Sheet1!$A$3:$D$91,3,FALSE)</f>
        <v>G Bird</v>
      </c>
      <c r="D13" s="2">
        <v>7.2337962962962965E-2</v>
      </c>
      <c r="E13" s="3">
        <f t="shared" si="4"/>
        <v>33.166666666666671</v>
      </c>
      <c r="F13" s="11">
        <v>0.87</v>
      </c>
      <c r="G13" s="3">
        <f>+F13*E13</f>
        <v>28.855000000000004</v>
      </c>
      <c r="H13" s="17">
        <f t="shared" si="1"/>
        <v>4</v>
      </c>
      <c r="I13" s="17">
        <f t="shared" si="2"/>
        <v>9</v>
      </c>
      <c r="J13" s="22">
        <f t="shared" si="3"/>
        <v>0.87532160804020098</v>
      </c>
      <c r="K13" s="12">
        <f>(+J13-VLOOKUP($A13,[1]Sheet1!$A$3:$O$91,6,FALSE))*0.1</f>
        <v>-4.6783919597990223E-4</v>
      </c>
    </row>
    <row r="14" spans="1:13" x14ac:dyDescent="0.2">
      <c r="A14" s="5">
        <v>141</v>
      </c>
      <c r="B14" t="str">
        <f>VLOOKUP($A14,[1]Sheet1!$A$3:$D$91,2,FALSE)</f>
        <v>Ripple</v>
      </c>
      <c r="C14" t="str">
        <f>VLOOKUP($A14,[1]Sheet1!$A$3:$D$91,3,FALSE)</f>
        <v>D McKellar</v>
      </c>
      <c r="D14" s="2">
        <v>7.2511574074074062E-2</v>
      </c>
      <c r="E14" s="3">
        <f t="shared" si="4"/>
        <v>33.416666666666657</v>
      </c>
      <c r="F14" s="11">
        <v>0.84</v>
      </c>
      <c r="G14" s="3">
        <f>+F14*E14</f>
        <v>28.06999999999999</v>
      </c>
      <c r="H14" s="17">
        <f t="shared" si="1"/>
        <v>2</v>
      </c>
      <c r="I14" s="17">
        <f t="shared" si="2"/>
        <v>10</v>
      </c>
      <c r="J14" s="22">
        <f t="shared" si="3"/>
        <v>0.86877306733167126</v>
      </c>
      <c r="K14" s="12">
        <f>(+J14-VLOOKUP($A14,[1]Sheet1!$A$3:$O$91,6,FALSE))*0.1</f>
        <v>4.8773067331671308E-3</v>
      </c>
    </row>
    <row r="15" spans="1:13" x14ac:dyDescent="0.2">
      <c r="A15" s="5">
        <v>318</v>
      </c>
      <c r="B15" t="str">
        <f>VLOOKUP($A15,[1]Sheet1!$A$3:$D$91,2,FALSE)</f>
        <v>Saunter</v>
      </c>
      <c r="C15" t="str">
        <f>VLOOKUP($A15,[1]Sheet1!$A$3:$D$91,3,FALSE)</f>
        <v>T Park</v>
      </c>
      <c r="D15" s="2">
        <v>7.2546296296296289E-2</v>
      </c>
      <c r="E15" s="3">
        <f t="shared" si="4"/>
        <v>33.466666666666661</v>
      </c>
      <c r="F15" s="11">
        <v>0.88</v>
      </c>
      <c r="G15" s="3">
        <f>+F15*E15</f>
        <v>29.450666666666663</v>
      </c>
      <c r="H15" s="17">
        <f t="shared" si="1"/>
        <v>12</v>
      </c>
      <c r="I15" s="17">
        <f t="shared" si="2"/>
        <v>11</v>
      </c>
      <c r="J15" s="22">
        <f t="shared" si="3"/>
        <v>0.86747509960159386</v>
      </c>
      <c r="K15" s="12">
        <f>(+J15-VLOOKUP($A15,[1]Sheet1!$A$3:$O$91,6,FALSE))*0.1</f>
        <v>-3.2524900398406167E-3</v>
      </c>
    </row>
    <row r="16" spans="1:13" x14ac:dyDescent="0.2">
      <c r="A16" s="5">
        <v>29</v>
      </c>
      <c r="B16" t="str">
        <f>VLOOKUP($A16,[1]Sheet1!$A$3:$D$91,2,FALSE)</f>
        <v>Wild Child</v>
      </c>
      <c r="C16" t="str">
        <f>VLOOKUP($A16,[1]Sheet1!$A$3:$D$91,3,FALSE)</f>
        <v>T Bird</v>
      </c>
      <c r="D16" s="2">
        <v>7.2650462962962958E-2</v>
      </c>
      <c r="E16" s="3">
        <f t="shared" si="4"/>
        <v>33.61666666666666</v>
      </c>
      <c r="F16" s="11">
        <v>0.87</v>
      </c>
      <c r="G16" s="3">
        <f>+F16*E16</f>
        <v>29.246499999999994</v>
      </c>
      <c r="H16" s="17">
        <f t="shared" si="1"/>
        <v>10</v>
      </c>
      <c r="I16" s="17">
        <f t="shared" si="2"/>
        <v>12</v>
      </c>
      <c r="J16" s="22">
        <f t="shared" si="3"/>
        <v>0.86360436291522091</v>
      </c>
      <c r="K16" s="12">
        <f>(+J16-VLOOKUP($A16,[1]Sheet1!$A$3:$O$91,6,FALSE))*0.1</f>
        <v>-1.6395637084779093E-3</v>
      </c>
    </row>
    <row r="17" spans="1:11" x14ac:dyDescent="0.2">
      <c r="A17" s="5">
        <v>317</v>
      </c>
      <c r="B17" t="str">
        <f>VLOOKUP($A17,[1]Sheet1!$A$3:$D$91,2,FALSE)</f>
        <v>Cairnbrae Flyer</v>
      </c>
      <c r="C17" t="str">
        <f>VLOOKUP($A17,[1]Sheet1!$A$3:$D$91,3,FALSE)</f>
        <v>M Hay</v>
      </c>
      <c r="D17" s="2">
        <v>7.2708333333333333E-2</v>
      </c>
      <c r="E17" s="3">
        <f t="shared" si="4"/>
        <v>33.700000000000003</v>
      </c>
      <c r="F17" s="11">
        <v>0.9</v>
      </c>
      <c r="G17" s="3">
        <f>+F17*E17</f>
        <v>30.330000000000002</v>
      </c>
      <c r="H17" s="17">
        <f t="shared" si="1"/>
        <v>15</v>
      </c>
      <c r="I17" s="17">
        <f t="shared" si="2"/>
        <v>13</v>
      </c>
      <c r="J17" s="22">
        <f t="shared" si="3"/>
        <v>0.86146884272997037</v>
      </c>
      <c r="K17" s="12">
        <f>(+J17-VLOOKUP($A17,[1]Sheet1!$A$3:$O$91,6,FALSE))*0.1</f>
        <v>-3.853115727002965E-3</v>
      </c>
    </row>
    <row r="18" spans="1:11" x14ac:dyDescent="0.2">
      <c r="A18" s="5">
        <v>521</v>
      </c>
      <c r="B18" t="str">
        <f>VLOOKUP($A18,[1]Sheet1!$A$3:$D$91,2,FALSE)</f>
        <v>Mistress Overdone</v>
      </c>
      <c r="C18" t="str">
        <f>VLOOKUP($A18,[1]Sheet1!$A$3:$D$91,3,FALSE)</f>
        <v>R Mackay</v>
      </c>
      <c r="D18" s="2">
        <v>7.2800925925925922E-2</v>
      </c>
      <c r="E18" s="3">
        <f t="shared" si="4"/>
        <v>33.833333333333336</v>
      </c>
      <c r="F18" s="11">
        <v>0.87</v>
      </c>
      <c r="G18" s="3">
        <f>+F18*E18</f>
        <v>29.435000000000002</v>
      </c>
      <c r="H18" s="17">
        <f t="shared" si="1"/>
        <v>11</v>
      </c>
      <c r="I18" s="17">
        <f t="shared" si="2"/>
        <v>14</v>
      </c>
      <c r="J18" s="22">
        <f t="shared" si="3"/>
        <v>0.85807389162561587</v>
      </c>
      <c r="K18" s="12">
        <f>(+J18-VLOOKUP($A18,[1]Sheet1!$A$3:$O$91,6,FALSE))*0.1</f>
        <v>-3.1926108374384144E-3</v>
      </c>
    </row>
    <row r="19" spans="1:11" x14ac:dyDescent="0.2">
      <c r="A19" s="5">
        <v>324</v>
      </c>
      <c r="B19" t="str">
        <f>VLOOKUP($A19,[1]Sheet1!$A$3:$D$91,2,FALSE)</f>
        <v>Bonnie</v>
      </c>
      <c r="C19" t="str">
        <f>VLOOKUP($A19,[1]Sheet1!$A$3:$D$91,3,FALSE)</f>
        <v>G Hore</v>
      </c>
      <c r="D19" s="2">
        <v>7.3113425925925915E-2</v>
      </c>
      <c r="E19" s="3">
        <f t="shared" si="4"/>
        <v>34.283333333333324</v>
      </c>
      <c r="F19" s="11">
        <v>0.87</v>
      </c>
      <c r="G19" s="3">
        <f>+F19*E19</f>
        <v>29.826499999999992</v>
      </c>
      <c r="H19" s="17">
        <f t="shared" si="1"/>
        <v>14</v>
      </c>
      <c r="I19" s="17">
        <f t="shared" si="2"/>
        <v>15</v>
      </c>
      <c r="J19" s="22">
        <f t="shared" si="3"/>
        <v>0.84681088964511464</v>
      </c>
      <c r="K19" s="12">
        <f>(+J19-VLOOKUP($A19,[1]Sheet1!$A$3:$O$91,6,FALSE))*0.1</f>
        <v>-2.3189110354885356E-3</v>
      </c>
    </row>
    <row r="20" spans="1:11" x14ac:dyDescent="0.2">
      <c r="D20" s="2"/>
      <c r="E20" s="3"/>
      <c r="F20" s="11"/>
      <c r="G20" s="3"/>
      <c r="H20" s="17"/>
      <c r="I20" s="17"/>
      <c r="J20" s="22"/>
    </row>
    <row r="21" spans="1:11" x14ac:dyDescent="0.2">
      <c r="D21" s="2"/>
      <c r="E21" s="3"/>
      <c r="F21" s="11"/>
      <c r="G21" s="3"/>
      <c r="H21" s="17"/>
      <c r="I21" s="17"/>
      <c r="J21" s="22"/>
    </row>
    <row r="22" spans="1:11" x14ac:dyDescent="0.2">
      <c r="D22" s="2"/>
      <c r="E22" s="3"/>
      <c r="F22" s="11"/>
      <c r="G22" s="3"/>
      <c r="H22" s="17"/>
      <c r="I22" s="17"/>
      <c r="J22" s="22"/>
    </row>
    <row r="23" spans="1:11" x14ac:dyDescent="0.2">
      <c r="D23" s="2"/>
      <c r="E23" s="3"/>
      <c r="F23" s="11"/>
      <c r="G23" s="3"/>
      <c r="H23" s="17"/>
      <c r="I23" s="17"/>
      <c r="J23" s="22"/>
    </row>
    <row r="24" spans="1:11" x14ac:dyDescent="0.2">
      <c r="D24" s="2"/>
      <c r="E24" s="3"/>
      <c r="F24" s="11"/>
      <c r="G24" s="3"/>
      <c r="H24" s="17"/>
      <c r="I24" s="17"/>
      <c r="J24" s="22"/>
    </row>
    <row r="25" spans="1:11" x14ac:dyDescent="0.2">
      <c r="D25" s="2"/>
      <c r="E25" s="3"/>
      <c r="F25" s="11"/>
      <c r="G25" s="3"/>
      <c r="H25" s="17"/>
      <c r="I25" s="17"/>
      <c r="J25" s="22"/>
    </row>
    <row r="26" spans="1:11" x14ac:dyDescent="0.2">
      <c r="D26" s="2"/>
      <c r="E26" s="3"/>
      <c r="F26" s="11"/>
      <c r="G26" s="3"/>
      <c r="H26" s="17"/>
      <c r="I26" s="17"/>
      <c r="J26" s="22"/>
    </row>
    <row r="27" spans="1:11" x14ac:dyDescent="0.2">
      <c r="D27" s="2"/>
      <c r="E27" s="3"/>
      <c r="F27" s="11"/>
      <c r="G27" s="3"/>
      <c r="H27" s="17"/>
      <c r="I27" s="17"/>
      <c r="J27" s="22"/>
    </row>
    <row r="28" spans="1:11" x14ac:dyDescent="0.2">
      <c r="D28" s="2"/>
      <c r="E28" s="3"/>
      <c r="F28" s="11"/>
      <c r="G28" s="3"/>
      <c r="H28" s="17"/>
      <c r="I28" s="17"/>
      <c r="J28" s="22"/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E1" sqref="E1"/>
    </sheetView>
  </sheetViews>
  <sheetFormatPr defaultColWidth="9.140625" defaultRowHeight="12.75" x14ac:dyDescent="0.2"/>
  <cols>
    <col min="1" max="1" width="9.140625" style="5"/>
    <col min="2" max="2" width="13.28515625" bestFit="1" customWidth="1"/>
    <col min="3" max="3" width="11.28515625" bestFit="1" customWidth="1"/>
    <col min="6" max="6" width="9.85546875" customWidth="1"/>
    <col min="7" max="7" width="9.5703125" customWidth="1"/>
    <col min="10" max="10" width="9.42578125" hidden="1" customWidth="1"/>
    <col min="11" max="11" width="11.140625" hidden="1" customWidth="1"/>
  </cols>
  <sheetData>
    <row r="1" spans="1:11" ht="18" x14ac:dyDescent="0.25">
      <c r="A1" s="1" t="s">
        <v>39</v>
      </c>
      <c r="D1" s="2"/>
      <c r="E1" s="3"/>
      <c r="F1" s="4"/>
      <c r="G1" s="3"/>
      <c r="H1" s="17"/>
      <c r="I1" s="17"/>
      <c r="J1" s="22"/>
      <c r="K1" s="12"/>
    </row>
    <row r="2" spans="1:11" x14ac:dyDescent="0.2">
      <c r="D2" s="15">
        <v>7.9861111111111105E-2</v>
      </c>
      <c r="E2" s="3"/>
      <c r="F2" s="4"/>
      <c r="G2" s="3"/>
      <c r="H2" s="17"/>
      <c r="I2" s="17"/>
      <c r="J2" s="22"/>
      <c r="K2" s="12"/>
    </row>
    <row r="3" spans="1:11" ht="38.25" x14ac:dyDescent="0.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1" s="107" customFormat="1" x14ac:dyDescent="0.2">
      <c r="A4" s="99"/>
      <c r="B4" s="100"/>
      <c r="C4" s="100"/>
      <c r="D4" s="101"/>
      <c r="E4" s="102"/>
      <c r="F4" s="103"/>
      <c r="G4" s="102"/>
      <c r="H4" s="104"/>
      <c r="I4" s="104"/>
      <c r="J4" s="105"/>
      <c r="K4" s="106"/>
    </row>
    <row r="5" spans="1:11" x14ac:dyDescent="0.2">
      <c r="A5" s="5">
        <v>314</v>
      </c>
      <c r="B5" t="str">
        <f>VLOOKUP($A5,[1]Sheet1!$A$3:$D$91,2,FALSE)</f>
        <v>Chortle</v>
      </c>
      <c r="C5" t="str">
        <f>VLOOKUP($A5,[1]Sheet1!$A$3:$D$91,3,FALSE)</f>
        <v>G McKenzie</v>
      </c>
      <c r="D5" s="2">
        <v>0.10674768518518518</v>
      </c>
      <c r="E5" s="3">
        <f t="shared" ref="E5" si="0">(+D5-$D$2)*24*60</f>
        <v>38.716666666666669</v>
      </c>
      <c r="F5" s="11">
        <v>0.93</v>
      </c>
      <c r="G5" s="3">
        <f>+F5*E5</f>
        <v>36.006500000000003</v>
      </c>
      <c r="H5" s="17">
        <f t="shared" ref="H5:H18" si="1">RANK(G5,$G$5:$G$26,1)</f>
        <v>5</v>
      </c>
      <c r="I5" s="17">
        <f t="shared" ref="I5:I18" si="2">RANK(E5,$E$5:$E$26,1)</f>
        <v>1</v>
      </c>
      <c r="J5" s="22">
        <f t="shared" ref="J5:J18" si="3">+$G$5/E5</f>
        <v>0.93</v>
      </c>
      <c r="K5" s="12">
        <f>(+J5-VLOOKUP($A5,[1]Sheet1!$A$3:$O$91,6,FALSE))*0.1</f>
        <v>-9.9999999999998983E-4</v>
      </c>
    </row>
    <row r="6" spans="1:11" x14ac:dyDescent="0.2">
      <c r="A6" s="5">
        <v>331</v>
      </c>
      <c r="B6" t="str">
        <f>VLOOKUP($A6,[1]Sheet1!$A$3:$D$91,2,FALSE)</f>
        <v>Bil</v>
      </c>
      <c r="C6" t="str">
        <f>VLOOKUP($A6,[1]Sheet1!$A$3:$D$91,3,FALSE)</f>
        <v>D Smith</v>
      </c>
      <c r="D6" s="2">
        <v>0.10696759259259259</v>
      </c>
      <c r="E6" s="3">
        <f t="shared" ref="E6" si="4">(+D6-$D$2)*24*60</f>
        <v>39.033333333333331</v>
      </c>
      <c r="F6" s="11">
        <v>0.93</v>
      </c>
      <c r="G6" s="3">
        <f>+F6*E6</f>
        <v>36.301000000000002</v>
      </c>
      <c r="H6" s="17">
        <f t="shared" si="1"/>
        <v>6</v>
      </c>
      <c r="I6" s="17">
        <f t="shared" si="2"/>
        <v>2</v>
      </c>
      <c r="J6" s="22">
        <f t="shared" si="3"/>
        <v>0.92245516652433823</v>
      </c>
      <c r="K6" s="12">
        <f>(+J6-VLOOKUP($A6,[1]Sheet1!$A$3:$O$91,6,FALSE))*0.1</f>
        <v>-1.7544833475661714E-3</v>
      </c>
    </row>
    <row r="7" spans="1:11" x14ac:dyDescent="0.2">
      <c r="A7" s="5">
        <v>322</v>
      </c>
      <c r="B7" t="str">
        <f>VLOOKUP($A7,[1]Sheet1!$A$3:$D$91,2,FALSE)</f>
        <v>Victoria</v>
      </c>
      <c r="C7" t="str">
        <f>VLOOKUP($A7,[1]Sheet1!$A$3:$D$91,3,FALSE)</f>
        <v>P Stokell</v>
      </c>
      <c r="D7" s="2">
        <v>0.1077199074074074</v>
      </c>
      <c r="E7" s="3">
        <f t="shared" ref="E7:E32" si="5">(+D7-$D$2)*24*60</f>
        <v>40.116666666666667</v>
      </c>
      <c r="F7" s="11">
        <v>0.89</v>
      </c>
      <c r="G7" s="3">
        <f>+F7*E7</f>
        <v>35.703833333333336</v>
      </c>
      <c r="H7" s="17">
        <f t="shared" si="1"/>
        <v>4</v>
      </c>
      <c r="I7" s="17">
        <f t="shared" si="2"/>
        <v>3</v>
      </c>
      <c r="J7" s="22">
        <f t="shared" si="3"/>
        <v>0.89754466140423772</v>
      </c>
      <c r="K7" s="12">
        <f>(+J7-VLOOKUP($A7,[1]Sheet1!$A$3:$O$91,6,FALSE))*0.1</f>
        <v>1.7544661404237717E-3</v>
      </c>
    </row>
    <row r="8" spans="1:11" x14ac:dyDescent="0.2">
      <c r="A8" s="5">
        <v>185</v>
      </c>
      <c r="B8" t="str">
        <f>VLOOKUP($A8,[1]Sheet1!$A$3:$D$91,2,FALSE)</f>
        <v>Ben</v>
      </c>
      <c r="C8" t="str">
        <f>VLOOKUP($A8,[1]Sheet1!$A$3:$D$91,3,FALSE)</f>
        <v>H Hillle</v>
      </c>
      <c r="D8" s="2">
        <v>0.10791666666666666</v>
      </c>
      <c r="E8" s="3">
        <f t="shared" si="5"/>
        <v>40.4</v>
      </c>
      <c r="F8" s="11">
        <v>0.91</v>
      </c>
      <c r="G8" s="3">
        <f>+F8*E8</f>
        <v>36.764000000000003</v>
      </c>
      <c r="H8" s="17">
        <f t="shared" si="1"/>
        <v>11</v>
      </c>
      <c r="I8" s="17">
        <f t="shared" si="2"/>
        <v>4</v>
      </c>
      <c r="J8" s="22">
        <f t="shared" si="3"/>
        <v>0.8912500000000001</v>
      </c>
      <c r="K8" s="12">
        <f>(+J8-VLOOKUP($A8,[1]Sheet1!$A$3:$O$91,6,FALSE))*0.1</f>
        <v>-2.8749999999999943E-3</v>
      </c>
    </row>
    <row r="9" spans="1:11" x14ac:dyDescent="0.2">
      <c r="A9" s="5">
        <v>74</v>
      </c>
      <c r="B9" t="str">
        <f>VLOOKUP($A9,[1]Sheet1!$A$3:$D$91,2,FALSE)</f>
        <v>Limit</v>
      </c>
      <c r="C9" t="str">
        <f>VLOOKUP($A9,[1]Sheet1!$A$3:$D$91,3,FALSE)</f>
        <v>J Boraston</v>
      </c>
      <c r="D9" s="2">
        <v>0.10797453703703704</v>
      </c>
      <c r="E9" s="3">
        <f t="shared" si="5"/>
        <v>40.483333333333341</v>
      </c>
      <c r="F9" s="11">
        <v>0.9</v>
      </c>
      <c r="G9" s="3">
        <f>+F9*E9</f>
        <v>36.435000000000009</v>
      </c>
      <c r="H9" s="17">
        <f t="shared" si="1"/>
        <v>7</v>
      </c>
      <c r="I9" s="17">
        <f t="shared" si="2"/>
        <v>5</v>
      </c>
      <c r="J9" s="22">
        <f t="shared" si="3"/>
        <v>0.88941539728283237</v>
      </c>
      <c r="K9" s="12">
        <f>(+J9-VLOOKUP($A9,[1]Sheet1!$A$3:$O$91,6,FALSE))*0.1</f>
        <v>-1.0584602717167658E-3</v>
      </c>
    </row>
    <row r="10" spans="1:11" x14ac:dyDescent="0.2">
      <c r="A10" s="5">
        <v>254</v>
      </c>
      <c r="B10" t="str">
        <f>VLOOKUP($A10,[1]Sheet1!$A$3:$D$91,2,FALSE)</f>
        <v>Wave Dancer</v>
      </c>
      <c r="C10" t="str">
        <f>VLOOKUP($A10,[1]Sheet1!$A$3:$D$91,3,FALSE)</f>
        <v>R Ineson</v>
      </c>
      <c r="D10" s="2">
        <v>0.10809027777777779</v>
      </c>
      <c r="E10" s="3">
        <f t="shared" si="5"/>
        <v>40.65000000000002</v>
      </c>
      <c r="F10" s="11">
        <v>0.91</v>
      </c>
      <c r="G10" s="3">
        <f>+F10*E10</f>
        <v>36.991500000000016</v>
      </c>
      <c r="H10" s="17">
        <f t="shared" si="1"/>
        <v>13</v>
      </c>
      <c r="I10" s="17">
        <f t="shared" si="2"/>
        <v>6</v>
      </c>
      <c r="J10" s="22">
        <f t="shared" si="3"/>
        <v>0.88576875768757646</v>
      </c>
      <c r="K10" s="12">
        <f>(+J10-VLOOKUP($A10,[1]Sheet1!$A$3:$O$91,6,FALSE))*0.1</f>
        <v>-3.4231242312423582E-3</v>
      </c>
    </row>
    <row r="11" spans="1:11" x14ac:dyDescent="0.2">
      <c r="A11" s="5">
        <v>521</v>
      </c>
      <c r="B11" t="str">
        <f>VLOOKUP($A11,[1]Sheet1!$A$3:$D$91,2,FALSE)</f>
        <v>Mistress Overdone</v>
      </c>
      <c r="C11" t="str">
        <f>VLOOKUP($A11,[1]Sheet1!$A$3:$D$91,3,FALSE)</f>
        <v>R Mackay</v>
      </c>
      <c r="D11" s="2">
        <v>0.10813657407407407</v>
      </c>
      <c r="E11" s="3">
        <f t="shared" si="5"/>
        <v>40.716666666666661</v>
      </c>
      <c r="F11" s="11">
        <v>0.87</v>
      </c>
      <c r="G11" s="3">
        <f>+F11*E11</f>
        <v>35.423499999999997</v>
      </c>
      <c r="H11" s="17">
        <f t="shared" si="1"/>
        <v>2</v>
      </c>
      <c r="I11" s="17">
        <f t="shared" si="2"/>
        <v>7</v>
      </c>
      <c r="J11" s="22">
        <f t="shared" si="3"/>
        <v>0.88431846090871902</v>
      </c>
      <c r="K11" s="12">
        <f>(+J11-VLOOKUP($A11,[1]Sheet1!$A$3:$O$91,6,FALSE))*0.1</f>
        <v>-5.6815390912809958E-4</v>
      </c>
    </row>
    <row r="12" spans="1:11" x14ac:dyDescent="0.2">
      <c r="A12" s="5">
        <v>107</v>
      </c>
      <c r="B12" t="str">
        <f>VLOOKUP($A12,[1]Sheet1!$A$3:$D$91,2,FALSE)</f>
        <v>By Golly</v>
      </c>
      <c r="C12" t="str">
        <f>VLOOKUP($A12,[1]Sheet1!$A$3:$D$91,3,FALSE)</f>
        <v>G Bird</v>
      </c>
      <c r="D12" s="2">
        <v>0.10815972222222221</v>
      </c>
      <c r="E12" s="3">
        <f t="shared" si="5"/>
        <v>40.749999999999993</v>
      </c>
      <c r="F12" s="11">
        <v>0.87</v>
      </c>
      <c r="G12" s="3">
        <f>+F12*E12</f>
        <v>35.452499999999993</v>
      </c>
      <c r="H12" s="17">
        <f t="shared" si="1"/>
        <v>3</v>
      </c>
      <c r="I12" s="17">
        <f t="shared" si="2"/>
        <v>8</v>
      </c>
      <c r="J12" s="22">
        <f t="shared" si="3"/>
        <v>0.88359509202454012</v>
      </c>
      <c r="K12" s="12">
        <f>(+J12-VLOOKUP($A12,[1]Sheet1!$A$3:$O$91,6,FALSE))*0.1</f>
        <v>3.5950920245401144E-4</v>
      </c>
    </row>
    <row r="13" spans="1:11" x14ac:dyDescent="0.2">
      <c r="A13" s="5">
        <v>256</v>
      </c>
      <c r="B13" t="str">
        <f>VLOOKUP($A13,[1]Sheet1!$A$3:$D$91,2,FALSE)</f>
        <v>Front Runner</v>
      </c>
      <c r="C13" t="str">
        <f>VLOOKUP($A13,[1]Sheet1!$A$3:$D$91,3,FALSE)</f>
        <v>D Le Page</v>
      </c>
      <c r="D13" s="2">
        <v>0.10827546296296296</v>
      </c>
      <c r="E13" s="3">
        <f t="shared" si="5"/>
        <v>40.916666666666671</v>
      </c>
      <c r="F13" s="11">
        <v>0.9</v>
      </c>
      <c r="G13" s="3">
        <f>+F13*E13</f>
        <v>36.825000000000003</v>
      </c>
      <c r="H13" s="17">
        <f t="shared" si="1"/>
        <v>12</v>
      </c>
      <c r="I13" s="17">
        <f t="shared" si="2"/>
        <v>9</v>
      </c>
      <c r="J13" s="22">
        <f t="shared" si="3"/>
        <v>0.8799959266802444</v>
      </c>
      <c r="K13" s="12">
        <f>(+J13-VLOOKUP($A13,[1]Sheet1!$A$3:$O$91,6,FALSE))*0.1</f>
        <v>-4.0004073319755643E-3</v>
      </c>
    </row>
    <row r="14" spans="1:11" x14ac:dyDescent="0.2">
      <c r="A14" s="5">
        <v>317</v>
      </c>
      <c r="B14" t="str">
        <f>VLOOKUP($A14,[1]Sheet1!$A$3:$D$91,2,FALSE)</f>
        <v>Cairnbrae Flyer</v>
      </c>
      <c r="C14" t="str">
        <f>VLOOKUP($A14,[1]Sheet1!$A$3:$D$91,3,FALSE)</f>
        <v>M Hay</v>
      </c>
      <c r="D14" s="2">
        <v>0.10832175925925926</v>
      </c>
      <c r="E14" s="3">
        <f t="shared" si="5"/>
        <v>40.983333333333341</v>
      </c>
      <c r="F14" s="11">
        <v>0.89</v>
      </c>
      <c r="G14" s="3">
        <f>+F14*E14</f>
        <v>36.475166666666674</v>
      </c>
      <c r="H14" s="17">
        <f t="shared" si="1"/>
        <v>9</v>
      </c>
      <c r="I14" s="17">
        <f t="shared" si="2"/>
        <v>10</v>
      </c>
      <c r="J14" s="22">
        <f t="shared" si="3"/>
        <v>0.87856445709638054</v>
      </c>
      <c r="K14" s="12">
        <f>(+J14-VLOOKUP($A14,[1]Sheet1!$A$3:$O$91,6,FALSE))*0.1</f>
        <v>-2.1435542903619487E-3</v>
      </c>
    </row>
    <row r="15" spans="1:11" x14ac:dyDescent="0.2">
      <c r="A15" s="5">
        <v>85</v>
      </c>
      <c r="B15" t="str">
        <f>VLOOKUP($A15,[1]Sheet1!$A$3:$D$91,2,FALSE)</f>
        <v>Gamble</v>
      </c>
      <c r="C15" t="str">
        <f>VLOOKUP($A15,[1]Sheet1!$A$3:$D$91,3,FALSE)</f>
        <v>R Wenham</v>
      </c>
      <c r="D15" s="2">
        <v>0.10846064814814815</v>
      </c>
      <c r="E15" s="3">
        <f t="shared" si="5"/>
        <v>41.183333333333351</v>
      </c>
      <c r="F15" s="11">
        <v>0.89</v>
      </c>
      <c r="G15" s="3">
        <f>+F15*E15</f>
        <v>36.653166666666685</v>
      </c>
      <c r="H15" s="17">
        <f t="shared" si="1"/>
        <v>10</v>
      </c>
      <c r="I15" s="17">
        <f t="shared" si="2"/>
        <v>11</v>
      </c>
      <c r="J15" s="22">
        <f t="shared" si="3"/>
        <v>0.87429785511938451</v>
      </c>
      <c r="K15" s="12">
        <f>(+J15-VLOOKUP($A15,[1]Sheet1!$A$3:$O$91,6,FALSE))*0.1</f>
        <v>-1.5702144880615498E-3</v>
      </c>
    </row>
    <row r="16" spans="1:11" x14ac:dyDescent="0.2">
      <c r="A16" s="5">
        <v>141</v>
      </c>
      <c r="B16" t="str">
        <f>VLOOKUP($A16,[1]Sheet1!$A$3:$D$91,2,FALSE)</f>
        <v>Ripple</v>
      </c>
      <c r="C16" t="str">
        <f>VLOOKUP($A16,[1]Sheet1!$A$3:$D$91,3,FALSE)</f>
        <v>D McKellar</v>
      </c>
      <c r="D16" s="2">
        <v>0.10883101851851852</v>
      </c>
      <c r="E16" s="3">
        <f t="shared" si="5"/>
        <v>41.716666666666683</v>
      </c>
      <c r="F16" s="11">
        <v>0.84</v>
      </c>
      <c r="G16" s="3">
        <f>+F16*E16</f>
        <v>35.042000000000009</v>
      </c>
      <c r="H16" s="17">
        <f t="shared" si="1"/>
        <v>1</v>
      </c>
      <c r="I16" s="17">
        <f t="shared" si="2"/>
        <v>12</v>
      </c>
      <c r="J16" s="22">
        <f t="shared" si="3"/>
        <v>0.86312025569316797</v>
      </c>
      <c r="K16" s="12">
        <f>(+J16-VLOOKUP($A16,[1]Sheet1!$A$3:$O$91,6,FALSE))*0.1</f>
        <v>4.3120255693168017E-3</v>
      </c>
    </row>
    <row r="17" spans="1:11" x14ac:dyDescent="0.2">
      <c r="A17" s="5">
        <v>29</v>
      </c>
      <c r="B17" t="str">
        <f>VLOOKUP($A17,[1]Sheet1!$A$3:$D$91,2,FALSE)</f>
        <v>Wild Child</v>
      </c>
      <c r="C17" t="str">
        <f>VLOOKUP($A17,[1]Sheet1!$A$3:$D$91,3,FALSE)</f>
        <v>T Bird</v>
      </c>
      <c r="D17" s="2">
        <v>0.10894675925925927</v>
      </c>
      <c r="E17" s="3">
        <f t="shared" si="5"/>
        <v>41.883333333333361</v>
      </c>
      <c r="F17" s="11">
        <v>0.87</v>
      </c>
      <c r="G17" s="3">
        <f>+F17*E17</f>
        <v>36.438500000000026</v>
      </c>
      <c r="H17" s="17">
        <f t="shared" si="1"/>
        <v>8</v>
      </c>
      <c r="I17" s="17">
        <f t="shared" si="2"/>
        <v>13</v>
      </c>
      <c r="J17" s="22">
        <f t="shared" si="3"/>
        <v>0.85968563469956172</v>
      </c>
      <c r="K17" s="12">
        <f>(+J17-VLOOKUP($A17,[1]Sheet1!$A$3:$O$91,6,FALSE))*0.1</f>
        <v>-2.0314365300438289E-3</v>
      </c>
    </row>
    <row r="18" spans="1:11" x14ac:dyDescent="0.2">
      <c r="A18" s="5">
        <v>324</v>
      </c>
      <c r="B18" t="str">
        <f>VLOOKUP($A18,[1]Sheet1!$A$3:$D$91,2,FALSE)</f>
        <v>Bonnie</v>
      </c>
      <c r="C18" t="str">
        <f>VLOOKUP($A18,[1]Sheet1!$A$3:$D$91,3,FALSE)</f>
        <v>G Hore</v>
      </c>
      <c r="D18" s="2">
        <v>0.10944444444444446</v>
      </c>
      <c r="E18" s="3">
        <f t="shared" si="5"/>
        <v>42.600000000000023</v>
      </c>
      <c r="F18" s="11">
        <v>0.87</v>
      </c>
      <c r="G18" s="3">
        <f>+F18*E18</f>
        <v>37.062000000000019</v>
      </c>
      <c r="H18" s="17">
        <f t="shared" si="1"/>
        <v>14</v>
      </c>
      <c r="I18" s="17">
        <f t="shared" si="2"/>
        <v>14</v>
      </c>
      <c r="J18" s="22">
        <f t="shared" si="3"/>
        <v>0.84522300469483524</v>
      </c>
      <c r="K18" s="12">
        <f>(+J18-VLOOKUP($A18,[1]Sheet1!$A$3:$O$91,6,FALSE))*0.1</f>
        <v>-2.4776995305164752E-3</v>
      </c>
    </row>
    <row r="19" spans="1:11" x14ac:dyDescent="0.2">
      <c r="A19" s="5">
        <v>318</v>
      </c>
      <c r="B19" t="str">
        <f>VLOOKUP($A19,[1]Sheet1!$A$3:$D$91,2,FALSE)</f>
        <v>Saunter</v>
      </c>
      <c r="C19" t="str">
        <f>VLOOKUP($A19,[1]Sheet1!$A$3:$D$91,3,FALSE)</f>
        <v>T Park</v>
      </c>
      <c r="D19" s="2" t="s">
        <v>41</v>
      </c>
      <c r="E19" s="2" t="s">
        <v>41</v>
      </c>
      <c r="F19" s="2" t="s">
        <v>41</v>
      </c>
      <c r="G19" s="2" t="s">
        <v>41</v>
      </c>
      <c r="H19" s="2" t="s">
        <v>41</v>
      </c>
      <c r="I19" s="2" t="s">
        <v>41</v>
      </c>
      <c r="J19" s="22" t="e">
        <f t="shared" ref="J7:J32" si="6">+$G$6/E19</f>
        <v>#VALUE!</v>
      </c>
      <c r="K19" s="12" t="e">
        <f>(+J19-VLOOKUP($A19,[1]Sheet1!$A$3:$O$91,6,FALSE))*0.1</f>
        <v>#VALUE!</v>
      </c>
    </row>
    <row r="20" spans="1:11" x14ac:dyDescent="0.2">
      <c r="D20" s="2"/>
      <c r="E20" s="3"/>
      <c r="F20" s="11"/>
      <c r="G20" s="3"/>
      <c r="H20" s="17"/>
      <c r="I20" s="17"/>
      <c r="J20" s="22"/>
      <c r="K20" s="12"/>
    </row>
    <row r="21" spans="1:11" x14ac:dyDescent="0.2">
      <c r="D21" s="2"/>
      <c r="E21" s="3"/>
      <c r="F21" s="11"/>
      <c r="G21" s="3"/>
      <c r="H21" s="17"/>
      <c r="I21" s="17"/>
      <c r="J21" s="22"/>
      <c r="K21" s="12"/>
    </row>
    <row r="22" spans="1:11" x14ac:dyDescent="0.2">
      <c r="D22" s="2"/>
      <c r="E22" s="3"/>
      <c r="F22" s="11"/>
      <c r="G22" s="3"/>
      <c r="H22" s="17"/>
      <c r="I22" s="17"/>
      <c r="J22" s="22"/>
      <c r="K22" s="12"/>
    </row>
    <row r="23" spans="1:11" x14ac:dyDescent="0.2">
      <c r="D23" s="2"/>
      <c r="E23" s="3"/>
      <c r="F23" s="11"/>
      <c r="G23" s="3"/>
      <c r="H23" s="17"/>
      <c r="I23" s="17"/>
      <c r="J23" s="22"/>
      <c r="K23" s="12"/>
    </row>
    <row r="24" spans="1:11" x14ac:dyDescent="0.2">
      <c r="D24" s="2"/>
      <c r="E24" s="3"/>
      <c r="F24" s="11"/>
      <c r="G24" s="3"/>
      <c r="H24" s="17"/>
      <c r="I24" s="17"/>
      <c r="J24" s="22"/>
      <c r="K24" s="12"/>
    </row>
    <row r="25" spans="1:11" x14ac:dyDescent="0.2">
      <c r="D25" s="2"/>
      <c r="E25" s="3"/>
      <c r="F25" s="11"/>
      <c r="G25" s="3"/>
      <c r="H25" s="17"/>
      <c r="I25" s="17"/>
      <c r="J25" s="22"/>
      <c r="K25" s="12"/>
    </row>
    <row r="26" spans="1:11" x14ac:dyDescent="0.2">
      <c r="D26" s="2"/>
      <c r="E26" s="3"/>
      <c r="F26" s="11"/>
      <c r="G26" s="3"/>
      <c r="H26" s="17"/>
      <c r="I26" s="17"/>
      <c r="J26" s="22"/>
      <c r="K26" s="12"/>
    </row>
    <row r="27" spans="1:11" x14ac:dyDescent="0.2">
      <c r="D27" s="2"/>
      <c r="E27" s="3"/>
      <c r="F27" s="11"/>
      <c r="G27" s="3"/>
      <c r="H27" s="17"/>
      <c r="I27" s="17"/>
      <c r="J27" s="22"/>
      <c r="K27" s="12"/>
    </row>
    <row r="28" spans="1:11" x14ac:dyDescent="0.2">
      <c r="D28" s="2"/>
      <c r="E28" s="3"/>
      <c r="F28" s="11"/>
      <c r="G28" s="3"/>
      <c r="H28" s="17"/>
      <c r="I28" s="17"/>
      <c r="J28" s="22"/>
      <c r="K28" s="12"/>
    </row>
    <row r="29" spans="1:11" x14ac:dyDescent="0.2">
      <c r="D29" s="2"/>
      <c r="E29" s="3"/>
      <c r="F29" s="11"/>
      <c r="G29" s="3"/>
      <c r="H29" s="17"/>
      <c r="I29" s="17"/>
      <c r="J29" s="22"/>
      <c r="K29" s="12"/>
    </row>
    <row r="30" spans="1:11" x14ac:dyDescent="0.2">
      <c r="D30" s="2"/>
      <c r="E30" s="3"/>
      <c r="F30" s="11"/>
      <c r="G30" s="3"/>
      <c r="H30" s="17"/>
      <c r="I30" s="17"/>
      <c r="J30" s="22"/>
      <c r="K30" s="12"/>
    </row>
    <row r="31" spans="1:11" x14ac:dyDescent="0.2">
      <c r="D31" s="2"/>
      <c r="E31" s="3"/>
      <c r="F31" s="11"/>
      <c r="G31" s="3"/>
      <c r="H31" s="17"/>
      <c r="I31" s="17"/>
      <c r="J31" s="22"/>
      <c r="K31" s="12"/>
    </row>
    <row r="32" spans="1:11" x14ac:dyDescent="0.2">
      <c r="D32" s="2"/>
      <c r="E32" s="3"/>
      <c r="F32" s="11"/>
      <c r="G32" s="3"/>
      <c r="H32" s="17"/>
      <c r="I32" s="17"/>
      <c r="J32" s="22"/>
      <c r="K32" s="12"/>
    </row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D1" sqref="D1"/>
    </sheetView>
  </sheetViews>
  <sheetFormatPr defaultRowHeight="12.75" x14ac:dyDescent="0.2"/>
  <cols>
    <col min="1" max="1" width="9.140625" style="5"/>
    <col min="2" max="2" width="16.5703125" bestFit="1" customWidth="1"/>
    <col min="3" max="3" width="10.140625" bestFit="1" customWidth="1"/>
    <col min="6" max="6" width="9.85546875" customWidth="1"/>
    <col min="7" max="7" width="10.28515625" customWidth="1"/>
    <col min="10" max="10" width="11.7109375" hidden="1" customWidth="1"/>
    <col min="11" max="11" width="0" hidden="1" customWidth="1"/>
  </cols>
  <sheetData>
    <row r="1" spans="1:13" ht="18" x14ac:dyDescent="0.25">
      <c r="A1" s="1" t="s">
        <v>18</v>
      </c>
      <c r="D1" s="2"/>
      <c r="E1" s="3"/>
      <c r="F1" s="4"/>
      <c r="G1" s="3"/>
      <c r="H1" s="17"/>
      <c r="I1" s="17"/>
      <c r="J1" s="22"/>
      <c r="K1" s="12"/>
    </row>
    <row r="2" spans="1:13" x14ac:dyDescent="0.2">
      <c r="D2" s="15">
        <v>0</v>
      </c>
      <c r="E2" s="3"/>
      <c r="F2" s="4"/>
      <c r="G2" s="3"/>
      <c r="H2" s="17"/>
      <c r="I2" s="17"/>
      <c r="J2" s="22"/>
      <c r="K2" s="12"/>
    </row>
    <row r="3" spans="1:13" ht="25.5" x14ac:dyDescent="0.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3" s="107" customFormat="1" x14ac:dyDescent="0.2">
      <c r="A4" s="99"/>
      <c r="B4" s="100"/>
      <c r="C4" s="100"/>
      <c r="D4" s="101"/>
      <c r="E4" s="102"/>
      <c r="F4" s="103"/>
      <c r="G4" s="102"/>
      <c r="H4" s="104"/>
      <c r="I4" s="104"/>
      <c r="J4" s="105"/>
      <c r="K4" s="106"/>
    </row>
    <row r="5" spans="1:13" x14ac:dyDescent="0.2">
      <c r="A5" s="5">
        <v>185</v>
      </c>
      <c r="B5" t="str">
        <f>VLOOKUP($A5,[1]Sheet1!$A$3:$D$91,2,FALSE)</f>
        <v>Ben</v>
      </c>
      <c r="C5" t="str">
        <f>VLOOKUP($A5,[1]Sheet1!$A$3:$D$91,3,FALSE)</f>
        <v>H Hillle</v>
      </c>
      <c r="D5" s="2">
        <v>1.7060185185185185E-2</v>
      </c>
      <c r="E5" s="3">
        <f t="shared" ref="E5:E22" si="0">(+D5-$D$2)*24*60</f>
        <v>24.566666666666666</v>
      </c>
      <c r="F5" s="11">
        <v>0.91</v>
      </c>
      <c r="G5" s="3">
        <f>+F5*E5</f>
        <v>22.355666666666668</v>
      </c>
      <c r="H5" s="17">
        <f t="shared" ref="H5:H22" si="1">RANK(G5,$G$5:$G$26,1)</f>
        <v>2</v>
      </c>
      <c r="I5" s="17">
        <f t="shared" ref="I5:I22" si="2">RANK(E5,$E$5:$E$26,1)</f>
        <v>1</v>
      </c>
      <c r="J5" s="22">
        <f t="shared" ref="J5:J22" si="3">+$G$5/E5</f>
        <v>0.91</v>
      </c>
      <c r="K5" s="12">
        <f>(+J5-VLOOKUP($A5,[1]Sheet1!$A$3:$O$91,6,FALSE))*0.1</f>
        <v>-1.0000000000000009E-3</v>
      </c>
    </row>
    <row r="6" spans="1:13" x14ac:dyDescent="0.2">
      <c r="A6" s="5">
        <v>331</v>
      </c>
      <c r="B6" t="str">
        <f>VLOOKUP($A6,[1]Sheet1!$A$3:$D$91,2,FALSE)</f>
        <v>Bil</v>
      </c>
      <c r="C6" t="str">
        <f>VLOOKUP($A6,[1]Sheet1!$A$3:$D$91,3,FALSE)</f>
        <v>D Smith</v>
      </c>
      <c r="D6" s="2">
        <v>1.7106481481481483E-2</v>
      </c>
      <c r="E6" s="3">
        <f t="shared" si="0"/>
        <v>24.633333333333333</v>
      </c>
      <c r="F6" s="11">
        <v>0.93</v>
      </c>
      <c r="G6" s="3">
        <f>+F6*E6</f>
        <v>22.909000000000002</v>
      </c>
      <c r="H6" s="17">
        <f t="shared" si="1"/>
        <v>3</v>
      </c>
      <c r="I6" s="17">
        <f t="shared" si="2"/>
        <v>2</v>
      </c>
      <c r="J6" s="22">
        <f t="shared" si="3"/>
        <v>0.90753721244925578</v>
      </c>
      <c r="K6" s="12">
        <f>(+J6-VLOOKUP($A6,[1]Sheet1!$A$3:$O$91,6,FALSE))*0.1</f>
        <v>-3.2462787550744166E-3</v>
      </c>
      <c r="M6" s="5"/>
    </row>
    <row r="7" spans="1:13" x14ac:dyDescent="0.2">
      <c r="A7">
        <v>29</v>
      </c>
      <c r="B7" t="str">
        <f>VLOOKUP($A7,[1]Sheet1!$A$3:$D$91,2,FALSE)</f>
        <v>Wild Child</v>
      </c>
      <c r="C7" t="str">
        <f>VLOOKUP($A7,[1]Sheet1!$A$3:$D$91,3,FALSE)</f>
        <v>T Bird</v>
      </c>
      <c r="D7" s="2">
        <v>1.7534722222222222E-2</v>
      </c>
      <c r="E7" s="3">
        <f t="shared" si="0"/>
        <v>25.25</v>
      </c>
      <c r="F7" s="11">
        <v>0.86</v>
      </c>
      <c r="G7" s="3">
        <f>+F7*E7</f>
        <v>21.715</v>
      </c>
      <c r="H7" s="17">
        <f t="shared" si="1"/>
        <v>1</v>
      </c>
      <c r="I7" s="17">
        <f t="shared" si="2"/>
        <v>3</v>
      </c>
      <c r="J7" s="22">
        <f t="shared" si="3"/>
        <v>0.88537293729372946</v>
      </c>
      <c r="K7" s="12">
        <f>(+J7-VLOOKUP($A7,[1]Sheet1!$A$3:$O$91,6,FALSE))*0.1</f>
        <v>5.3729372937294517E-4</v>
      </c>
      <c r="M7" s="5"/>
    </row>
    <row r="8" spans="1:13" x14ac:dyDescent="0.2">
      <c r="A8" s="85">
        <v>74</v>
      </c>
      <c r="B8" t="str">
        <f>VLOOKUP($A8,[1]Sheet1!$A$3:$D$91,2,FALSE)</f>
        <v>Limit</v>
      </c>
      <c r="C8" t="str">
        <f>VLOOKUP($A8,[1]Sheet1!$A$3:$D$91,3,FALSE)</f>
        <v>J Boraston</v>
      </c>
      <c r="D8" s="2">
        <v>1.7905092592592594E-2</v>
      </c>
      <c r="E8" s="3">
        <f t="shared" si="0"/>
        <v>25.783333333333335</v>
      </c>
      <c r="F8" s="11">
        <v>0.9</v>
      </c>
      <c r="G8" s="3">
        <f>+F8*E8</f>
        <v>23.205000000000002</v>
      </c>
      <c r="H8" s="17">
        <f t="shared" si="1"/>
        <v>5</v>
      </c>
      <c r="I8" s="17">
        <f t="shared" si="2"/>
        <v>4</v>
      </c>
      <c r="J8" s="22">
        <f t="shared" si="3"/>
        <v>0.86705882352941177</v>
      </c>
      <c r="K8" s="12">
        <f>(+J8-VLOOKUP($A8,[1]Sheet1!$A$3:$O$91,6,FALSE))*0.1</f>
        <v>-3.2941176470588254E-3</v>
      </c>
      <c r="M8" s="5"/>
    </row>
    <row r="9" spans="1:13" x14ac:dyDescent="0.2">
      <c r="A9" s="85">
        <v>254</v>
      </c>
      <c r="B9" t="str">
        <f>VLOOKUP($A9,[1]Sheet1!$A$3:$D$91,2,FALSE)</f>
        <v>Wave Dancer</v>
      </c>
      <c r="C9" t="str">
        <f>VLOOKUP($A9,[1]Sheet1!$A$3:$D$91,3,FALSE)</f>
        <v>R Ineson</v>
      </c>
      <c r="D9" s="2">
        <v>1.8055555555555557E-2</v>
      </c>
      <c r="E9" s="3">
        <f t="shared" si="0"/>
        <v>26</v>
      </c>
      <c r="F9" s="11">
        <v>0.9</v>
      </c>
      <c r="G9" s="3">
        <f>+F9*E9</f>
        <v>23.400000000000002</v>
      </c>
      <c r="H9" s="17">
        <f t="shared" si="1"/>
        <v>7</v>
      </c>
      <c r="I9" s="17">
        <f t="shared" si="2"/>
        <v>5</v>
      </c>
      <c r="J9" s="22">
        <f t="shared" si="3"/>
        <v>0.85983333333333334</v>
      </c>
      <c r="K9" s="12">
        <f>(+J9-VLOOKUP($A9,[1]Sheet1!$A$3:$O$91,6,FALSE))*0.1</f>
        <v>-6.0166666666666702E-3</v>
      </c>
      <c r="M9" s="5"/>
    </row>
    <row r="10" spans="1:13" x14ac:dyDescent="0.2">
      <c r="A10" s="85">
        <v>317</v>
      </c>
      <c r="B10" t="str">
        <f>VLOOKUP($A10,[1]Sheet1!$A$3:$D$91,2,FALSE)</f>
        <v>Cairnbrae Flyer</v>
      </c>
      <c r="C10" t="str">
        <f>VLOOKUP($A10,[1]Sheet1!$A$3:$D$91,3,FALSE)</f>
        <v>M Hay</v>
      </c>
      <c r="D10" s="2">
        <v>1.8136574074074072E-2</v>
      </c>
      <c r="E10" s="3">
        <f t="shared" si="0"/>
        <v>26.116666666666667</v>
      </c>
      <c r="F10" s="11">
        <v>0.89</v>
      </c>
      <c r="G10" s="3">
        <f>+F10*E10</f>
        <v>23.243833333333335</v>
      </c>
      <c r="H10" s="17">
        <f t="shared" si="1"/>
        <v>6</v>
      </c>
      <c r="I10" s="17">
        <f t="shared" si="2"/>
        <v>6</v>
      </c>
      <c r="J10" s="22">
        <f t="shared" si="3"/>
        <v>0.85599234205488195</v>
      </c>
      <c r="K10" s="12">
        <f>(+J10-VLOOKUP($A10,[1]Sheet1!$A$3:$O$91,6,FALSE))*0.1</f>
        <v>-4.4007657945118071E-3</v>
      </c>
      <c r="M10" s="5"/>
    </row>
    <row r="11" spans="1:13" x14ac:dyDescent="0.2">
      <c r="A11" s="85">
        <v>256</v>
      </c>
      <c r="B11" t="str">
        <f>VLOOKUP($A11,[1]Sheet1!$A$3:$D$91,2,FALSE)</f>
        <v>Front Runner</v>
      </c>
      <c r="C11" t="str">
        <f>VLOOKUP($A11,[1]Sheet1!$A$3:$D$91,3,FALSE)</f>
        <v>D Le Page</v>
      </c>
      <c r="D11" s="2">
        <v>1.8287037037037036E-2</v>
      </c>
      <c r="E11" s="3">
        <f t="shared" si="0"/>
        <v>26.333333333333332</v>
      </c>
      <c r="F11" s="11">
        <v>0.9</v>
      </c>
      <c r="G11" s="3">
        <f>+F11*E11</f>
        <v>23.7</v>
      </c>
      <c r="H11" s="17">
        <f t="shared" si="1"/>
        <v>10</v>
      </c>
      <c r="I11" s="17">
        <f t="shared" si="2"/>
        <v>7</v>
      </c>
      <c r="J11" s="22">
        <f t="shared" si="3"/>
        <v>0.84894936708860769</v>
      </c>
      <c r="K11" s="12">
        <f>(+J11-VLOOKUP($A11,[1]Sheet1!$A$3:$O$91,6,FALSE))*0.1</f>
        <v>-7.105063291139236E-3</v>
      </c>
      <c r="M11" s="5"/>
    </row>
    <row r="12" spans="1:13" x14ac:dyDescent="0.2">
      <c r="A12" s="5">
        <v>85</v>
      </c>
      <c r="B12" t="str">
        <f>VLOOKUP($A12,[1]Sheet1!$A$3:$D$91,2,FALSE)</f>
        <v>Gamble</v>
      </c>
      <c r="C12" t="str">
        <f>VLOOKUP($A12,[1]Sheet1!$A$3:$D$91,3,FALSE)</f>
        <v>R Wenham</v>
      </c>
      <c r="D12" s="2">
        <v>1.8425925925925925E-2</v>
      </c>
      <c r="E12" s="3">
        <f t="shared" si="0"/>
        <v>26.533333333333331</v>
      </c>
      <c r="F12" s="11">
        <v>0.89</v>
      </c>
      <c r="G12" s="3">
        <f>+F12*E12</f>
        <v>23.614666666666665</v>
      </c>
      <c r="H12" s="17">
        <f t="shared" si="1"/>
        <v>8</v>
      </c>
      <c r="I12" s="17">
        <f t="shared" si="2"/>
        <v>8</v>
      </c>
      <c r="J12" s="22">
        <f t="shared" si="3"/>
        <v>0.84255025125628147</v>
      </c>
      <c r="K12" s="12">
        <f>(+J12-VLOOKUP($A12,[1]Sheet1!$A$3:$O$91,6,FALSE))*0.1</f>
        <v>-4.7449748743718552E-3</v>
      </c>
      <c r="M12" s="5"/>
    </row>
    <row r="13" spans="1:13" x14ac:dyDescent="0.2">
      <c r="A13" s="5">
        <v>107</v>
      </c>
      <c r="B13" t="str">
        <f>VLOOKUP($A13,[1]Sheet1!$A$3:$D$91,2,FALSE)</f>
        <v>By Golly</v>
      </c>
      <c r="C13" t="str">
        <f>VLOOKUP($A13,[1]Sheet1!$A$3:$D$91,3,FALSE)</f>
        <v>G Bird</v>
      </c>
      <c r="D13" s="2">
        <v>1.8518518518518521E-2</v>
      </c>
      <c r="E13" s="3">
        <f t="shared" si="0"/>
        <v>26.666666666666671</v>
      </c>
      <c r="F13" s="11">
        <v>0.87</v>
      </c>
      <c r="G13" s="3">
        <f>+F13*E13</f>
        <v>23.200000000000003</v>
      </c>
      <c r="H13" s="17">
        <f t="shared" si="1"/>
        <v>4</v>
      </c>
      <c r="I13" s="17">
        <f t="shared" si="2"/>
        <v>9</v>
      </c>
      <c r="J13" s="22">
        <f t="shared" si="3"/>
        <v>0.83833749999999985</v>
      </c>
      <c r="K13" s="12">
        <f>(+J13-VLOOKUP($A13,[1]Sheet1!$A$3:$O$91,6,FALSE))*0.1</f>
        <v>-4.1662500000000163E-3</v>
      </c>
      <c r="M13" s="5"/>
    </row>
    <row r="14" spans="1:13" x14ac:dyDescent="0.2">
      <c r="A14" s="5">
        <v>252</v>
      </c>
      <c r="B14" t="str">
        <f>VLOOKUP($A14,[1]Sheet1!$A$3:$D$91,2,FALSE)</f>
        <v>Twilight</v>
      </c>
      <c r="C14" t="str">
        <f>VLOOKUP($A14,[1]Sheet1!$A$3:$D$91,3,FALSE)</f>
        <v>T Kite</v>
      </c>
      <c r="D14" s="2">
        <v>1.8657407407407407E-2</v>
      </c>
      <c r="E14" s="3">
        <f t="shared" si="0"/>
        <v>26.866666666666667</v>
      </c>
      <c r="F14" s="11">
        <v>0.88</v>
      </c>
      <c r="G14" s="3">
        <f>+F14*E14</f>
        <v>23.642666666666667</v>
      </c>
      <c r="H14" s="17">
        <f t="shared" si="1"/>
        <v>9</v>
      </c>
      <c r="I14" s="17">
        <f t="shared" si="2"/>
        <v>10</v>
      </c>
      <c r="J14" s="22">
        <f t="shared" si="3"/>
        <v>0.83209677419354844</v>
      </c>
      <c r="K14" s="12">
        <f>(+J14-VLOOKUP($A14,[1]Sheet1!$A$3:$O$91,6,FALSE))*0.1</f>
        <v>-4.7903225806451566E-3</v>
      </c>
      <c r="M14" s="5"/>
    </row>
    <row r="15" spans="1:13" x14ac:dyDescent="0.2">
      <c r="A15" s="5">
        <v>322</v>
      </c>
      <c r="B15" t="str">
        <f>VLOOKUP($A15,[1]Sheet1!$A$3:$D$91,2,FALSE)</f>
        <v>Victoria</v>
      </c>
      <c r="C15" t="str">
        <f>VLOOKUP($A15,[1]Sheet1!$A$3:$D$91,3,FALSE)</f>
        <v>P Stokell</v>
      </c>
      <c r="D15" s="2">
        <v>2.0381944444444446E-2</v>
      </c>
      <c r="E15" s="3">
        <f t="shared" si="0"/>
        <v>29.35</v>
      </c>
      <c r="F15" s="11">
        <v>0.89</v>
      </c>
      <c r="G15" s="3">
        <f>+F15*E15</f>
        <v>26.121500000000001</v>
      </c>
      <c r="H15" s="17">
        <f t="shared" si="1"/>
        <v>11</v>
      </c>
      <c r="I15" s="17">
        <f t="shared" si="2"/>
        <v>11</v>
      </c>
      <c r="J15" s="22">
        <f t="shared" si="3"/>
        <v>0.76169222032935835</v>
      </c>
      <c r="K15" s="12">
        <f>(+J15-VLOOKUP($A15,[1]Sheet1!$A$3:$O$91,6,FALSE))*0.1</f>
        <v>-1.1830777967064166E-2</v>
      </c>
    </row>
    <row r="16" spans="1:13" x14ac:dyDescent="0.2">
      <c r="A16"/>
      <c r="D16" s="2"/>
      <c r="E16" s="3"/>
      <c r="F16" s="11"/>
      <c r="G16" s="3"/>
      <c r="H16" s="17"/>
      <c r="I16" s="17"/>
      <c r="J16" s="22"/>
      <c r="K16" s="12"/>
    </row>
    <row r="17" spans="1:11" x14ac:dyDescent="0.2">
      <c r="A17"/>
      <c r="D17" s="2"/>
      <c r="E17" s="3"/>
      <c r="F17" s="11"/>
      <c r="G17" s="3"/>
      <c r="H17" s="17"/>
      <c r="I17" s="17"/>
      <c r="J17" s="22"/>
      <c r="K17" s="12"/>
    </row>
    <row r="18" spans="1:11" x14ac:dyDescent="0.2">
      <c r="A18"/>
      <c r="D18" s="2"/>
      <c r="E18" s="3"/>
      <c r="F18" s="11"/>
      <c r="G18" s="3"/>
      <c r="H18" s="17"/>
      <c r="I18" s="17"/>
      <c r="J18" s="22"/>
      <c r="K18" s="12"/>
    </row>
    <row r="19" spans="1:11" x14ac:dyDescent="0.2">
      <c r="A19"/>
      <c r="D19" s="2"/>
      <c r="E19" s="3"/>
      <c r="F19" s="11"/>
      <c r="G19" s="3"/>
      <c r="H19" s="17"/>
      <c r="I19" s="17"/>
      <c r="J19" s="22"/>
      <c r="K19" s="12"/>
    </row>
    <row r="20" spans="1:11" x14ac:dyDescent="0.2">
      <c r="A20"/>
      <c r="D20" s="2"/>
      <c r="E20" s="3"/>
      <c r="F20" s="11"/>
      <c r="G20" s="3"/>
      <c r="H20" s="17"/>
      <c r="I20" s="17"/>
      <c r="J20" s="22"/>
      <c r="K20" s="12"/>
    </row>
    <row r="21" spans="1:11" x14ac:dyDescent="0.2">
      <c r="D21" s="2"/>
      <c r="E21" s="3"/>
      <c r="F21" s="11"/>
      <c r="G21" s="3"/>
      <c r="H21" s="17"/>
      <c r="I21" s="17"/>
      <c r="J21" s="22"/>
      <c r="K21" s="12"/>
    </row>
    <row r="22" spans="1:11" x14ac:dyDescent="0.2">
      <c r="D22" s="2"/>
      <c r="E22" s="3"/>
      <c r="F22" s="11"/>
      <c r="G22" s="3"/>
      <c r="H22" s="17"/>
      <c r="I22" s="17"/>
      <c r="J22" s="22"/>
      <c r="K22" s="12"/>
    </row>
    <row r="23" spans="1:11" x14ac:dyDescent="0.2">
      <c r="F23" s="11"/>
    </row>
  </sheetData>
  <phoneticPr fontId="0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E1" sqref="E1"/>
    </sheetView>
  </sheetViews>
  <sheetFormatPr defaultRowHeight="12.75" x14ac:dyDescent="0.2"/>
  <cols>
    <col min="2" max="2" width="16.5703125" bestFit="1" customWidth="1"/>
    <col min="3" max="3" width="11.140625" bestFit="1" customWidth="1"/>
    <col min="6" max="6" width="9.7109375" customWidth="1"/>
    <col min="7" max="7" width="12" customWidth="1"/>
    <col min="10" max="10" width="9.5703125" hidden="1" customWidth="1"/>
    <col min="11" max="11" width="0" hidden="1" customWidth="1"/>
  </cols>
  <sheetData>
    <row r="1" spans="1:11" ht="18" x14ac:dyDescent="0.25">
      <c r="A1" s="1" t="s">
        <v>19</v>
      </c>
      <c r="D1" s="2"/>
      <c r="E1" s="3"/>
      <c r="F1" s="4"/>
      <c r="G1" s="3"/>
      <c r="H1" s="17"/>
      <c r="I1" s="17"/>
      <c r="J1" s="22"/>
      <c r="K1" s="12"/>
    </row>
    <row r="2" spans="1:11" x14ac:dyDescent="0.2">
      <c r="A2" s="5"/>
      <c r="D2" s="15">
        <v>0</v>
      </c>
      <c r="E2" s="3"/>
      <c r="F2" s="4"/>
      <c r="G2" s="3"/>
      <c r="H2" s="17"/>
      <c r="I2" s="17"/>
      <c r="J2" s="22"/>
      <c r="K2" s="12"/>
    </row>
    <row r="3" spans="1:11" ht="25.5" x14ac:dyDescent="0.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1" s="107" customFormat="1" x14ac:dyDescent="0.2">
      <c r="A4" s="99"/>
      <c r="B4" s="100"/>
      <c r="C4" s="100"/>
      <c r="D4" s="101"/>
      <c r="E4" s="102"/>
      <c r="F4" s="103"/>
      <c r="G4" s="102"/>
      <c r="H4" s="104"/>
      <c r="I4" s="104"/>
      <c r="J4" s="105"/>
      <c r="K4" s="106"/>
    </row>
    <row r="5" spans="1:11" x14ac:dyDescent="0.2">
      <c r="A5" s="5">
        <v>185</v>
      </c>
      <c r="B5" t="str">
        <f>VLOOKUP($A5,[1]Sheet1!$A$3:$D$91,2,FALSE)</f>
        <v>Ben</v>
      </c>
      <c r="C5" t="str">
        <f>VLOOKUP($A5,[1]Sheet1!$A$3:$D$91,3,FALSE)</f>
        <v>H Hillle</v>
      </c>
      <c r="D5" s="2">
        <v>2.6388888888888889E-2</v>
      </c>
      <c r="E5" s="3">
        <f t="shared" ref="E5" si="0">(+D5-$D$2)*24*60</f>
        <v>38</v>
      </c>
      <c r="F5" s="11">
        <v>0.91</v>
      </c>
      <c r="G5" s="3">
        <f>+F5*E5</f>
        <v>34.58</v>
      </c>
      <c r="H5" s="17">
        <f>RANK(G5,$G$5:$G$26,1)</f>
        <v>3</v>
      </c>
      <c r="I5" s="17">
        <f>RANK(E5,$E$5:$E$26,1)</f>
        <v>1</v>
      </c>
      <c r="J5" s="22">
        <f t="shared" ref="J5" si="1">+$G$6/E5</f>
        <v>0.93693421052631576</v>
      </c>
      <c r="K5" s="12">
        <f>(+J5-VLOOKUP($A5,[1]Sheet1!$A$3:$O$91,6,FALSE))*0.1</f>
        <v>1.6934210526315719E-3</v>
      </c>
    </row>
    <row r="6" spans="1:11" x14ac:dyDescent="0.2">
      <c r="A6" s="5">
        <v>331</v>
      </c>
      <c r="B6" t="str">
        <f>VLOOKUP($A6,[2]Sheet1!$A$3:$D$91,2,FALSE)</f>
        <v>Bil</v>
      </c>
      <c r="C6" t="str">
        <f>VLOOKUP($A6,[2]Sheet1!$A$3:$D$91,3,FALSE)</f>
        <v>D Smith</v>
      </c>
      <c r="D6" s="2">
        <v>2.6585648148148146E-2</v>
      </c>
      <c r="E6" s="3">
        <f t="shared" ref="E6:E14" si="2">(+D6-$D$2)*24*60</f>
        <v>38.283333333333331</v>
      </c>
      <c r="F6" s="11">
        <v>0.93</v>
      </c>
      <c r="G6" s="3">
        <f t="shared" ref="G6:G14" si="3">+F6*E6</f>
        <v>35.603499999999997</v>
      </c>
      <c r="H6" s="17">
        <f>RANK(G6,$G$5:$G$26,1)</f>
        <v>10</v>
      </c>
      <c r="I6" s="17">
        <f>RANK(E6,$E$5:$E$26,1)</f>
        <v>2</v>
      </c>
      <c r="J6" s="22">
        <f>+$G$5/E6</f>
        <v>0.9032651284283848</v>
      </c>
      <c r="K6" s="12">
        <f>(+J6-VLOOKUP($A6,[2]Sheet1!$A$3:$O$90,6,FALSE))*0.1</f>
        <v>-4.673487157161516E-3</v>
      </c>
    </row>
    <row r="7" spans="1:11" x14ac:dyDescent="0.2">
      <c r="A7">
        <v>254</v>
      </c>
      <c r="B7" t="str">
        <f>VLOOKUP($A7,[2]Sheet1!$A$3:$D$91,2,FALSE)</f>
        <v>Wave Dancer</v>
      </c>
      <c r="C7" t="str">
        <f>VLOOKUP($A7,[2]Sheet1!$A$3:$D$91,3,FALSE)</f>
        <v>R Ineson</v>
      </c>
      <c r="D7" s="2">
        <v>2.6608796296296297E-2</v>
      </c>
      <c r="E7" s="3">
        <f t="shared" si="2"/>
        <v>38.31666666666667</v>
      </c>
      <c r="F7" s="11">
        <v>0.9</v>
      </c>
      <c r="G7" s="3">
        <f t="shared" si="3"/>
        <v>34.485000000000007</v>
      </c>
      <c r="H7" s="17">
        <f>RANK(G7,$G$5:$G$26,1)</f>
        <v>2</v>
      </c>
      <c r="I7" s="17">
        <f>RANK(E7,$E$5:$E$26,1)</f>
        <v>3</v>
      </c>
      <c r="J7" s="22">
        <f>+$G$5/E7</f>
        <v>0.90247933884297504</v>
      </c>
      <c r="K7" s="12">
        <f>(+J7-VLOOKUP($A7,[2]Sheet1!$A$3:$O$90,6,FALSE))*0.1</f>
        <v>-2.7520661157025006E-3</v>
      </c>
    </row>
    <row r="8" spans="1:11" x14ac:dyDescent="0.2">
      <c r="A8" s="85">
        <v>256</v>
      </c>
      <c r="B8" t="str">
        <f>VLOOKUP($A8,[2]Sheet1!$A$3:$D$91,2,FALSE)</f>
        <v>Front Runner</v>
      </c>
      <c r="C8" t="str">
        <f>VLOOKUP($A8,[2]Sheet1!$A$3:$D$91,3,FALSE)</f>
        <v>D Le Page</v>
      </c>
      <c r="D8" s="2">
        <v>2.6944444444444441E-2</v>
      </c>
      <c r="E8" s="3">
        <f t="shared" si="2"/>
        <v>38.799999999999997</v>
      </c>
      <c r="F8" s="11">
        <v>0.9</v>
      </c>
      <c r="G8" s="3">
        <f t="shared" si="3"/>
        <v>34.92</v>
      </c>
      <c r="H8" s="17">
        <f>RANK(G8,$G$5:$G$26,1)</f>
        <v>6</v>
      </c>
      <c r="I8" s="17">
        <f>RANK(E8,$E$5:$E$26,1)</f>
        <v>4</v>
      </c>
      <c r="J8" s="22">
        <f>+$G$5/E8</f>
        <v>0.89123711340206191</v>
      </c>
      <c r="K8" s="12">
        <f>(+J8-VLOOKUP($A8,[2]Sheet1!$A$3:$O$90,6,FALSE))*0.1</f>
        <v>-4.8762886597938041E-3</v>
      </c>
    </row>
    <row r="9" spans="1:11" x14ac:dyDescent="0.2">
      <c r="A9" s="85">
        <v>85</v>
      </c>
      <c r="B9" t="str">
        <f>VLOOKUP($A9,[2]Sheet1!$A$3:$D$91,2,FALSE)</f>
        <v>Gamble</v>
      </c>
      <c r="C9" t="str">
        <f>VLOOKUP($A9,[2]Sheet1!$A$3:$D$91,3,FALSE)</f>
        <v>P Croft</v>
      </c>
      <c r="D9" s="2">
        <v>2.7407407407407408E-2</v>
      </c>
      <c r="E9" s="3">
        <f t="shared" si="2"/>
        <v>39.466666666666669</v>
      </c>
      <c r="F9" s="11">
        <v>0.88</v>
      </c>
      <c r="G9" s="3">
        <f t="shared" si="3"/>
        <v>34.730666666666671</v>
      </c>
      <c r="H9" s="17">
        <f>RANK(G9,$G$5:$G$26,1)</f>
        <v>5</v>
      </c>
      <c r="I9" s="17">
        <f>RANK(E9,$E$5:$E$26,1)</f>
        <v>5</v>
      </c>
      <c r="J9" s="22">
        <f>+$G$5/E9</f>
        <v>0.87618243243243232</v>
      </c>
      <c r="K9" s="12">
        <f>(+J9-VLOOKUP($A9,[2]Sheet1!$A$3:$O$90,6,FALSE))*0.1</f>
        <v>-3.8175675675676817E-4</v>
      </c>
    </row>
    <row r="10" spans="1:11" x14ac:dyDescent="0.2">
      <c r="A10" s="85">
        <v>29</v>
      </c>
      <c r="B10" t="str">
        <f>VLOOKUP($A10,[2]Sheet1!$A$3:$D$91,2,FALSE)</f>
        <v>Wild Child</v>
      </c>
      <c r="C10" t="str">
        <f>VLOOKUP($A10,[2]Sheet1!$A$3:$D$91,3,FALSE)</f>
        <v>T Bird</v>
      </c>
      <c r="D10" s="2">
        <v>2.75E-2</v>
      </c>
      <c r="E10" s="3">
        <f t="shared" si="2"/>
        <v>39.6</v>
      </c>
      <c r="F10" s="11">
        <v>0.87</v>
      </c>
      <c r="G10" s="3">
        <f t="shared" si="3"/>
        <v>34.451999999999998</v>
      </c>
      <c r="H10" s="17">
        <f>RANK(G10,$G$5:$G$26,1)</f>
        <v>1</v>
      </c>
      <c r="I10" s="17">
        <f>RANK(E10,$E$5:$E$26,1)</f>
        <v>6</v>
      </c>
      <c r="J10" s="22">
        <f>+$G$5/E10</f>
        <v>0.87323232323232314</v>
      </c>
      <c r="K10" s="12">
        <f>(+J10-VLOOKUP($A10,[2]Sheet1!$A$3:$O$90,6,FALSE))*0.1</f>
        <v>-1.6767676767676877E-3</v>
      </c>
    </row>
    <row r="11" spans="1:11" x14ac:dyDescent="0.2">
      <c r="A11" s="85">
        <v>317</v>
      </c>
      <c r="B11" t="str">
        <f>VLOOKUP($A11,[2]Sheet1!$A$3:$D$91,2,FALSE)</f>
        <v>Cairnbrae Flyer</v>
      </c>
      <c r="C11" t="str">
        <f>VLOOKUP($A11,[2]Sheet1!$A$3:$D$91,3,FALSE)</f>
        <v>M Hay</v>
      </c>
      <c r="D11" s="2">
        <v>2.7627314814814813E-2</v>
      </c>
      <c r="E11" s="3">
        <f t="shared" si="2"/>
        <v>39.783333333333331</v>
      </c>
      <c r="F11" s="11">
        <v>0.89</v>
      </c>
      <c r="G11" s="3">
        <f t="shared" si="3"/>
        <v>35.407166666666669</v>
      </c>
      <c r="H11" s="17">
        <f>RANK(G11,$G$5:$G$26,1)</f>
        <v>8</v>
      </c>
      <c r="I11" s="17">
        <f>RANK(E11,$E$5:$E$26,1)</f>
        <v>7</v>
      </c>
      <c r="J11" s="22">
        <f>+$G$5/E11</f>
        <v>0.86920821114369506</v>
      </c>
      <c r="K11" s="12">
        <f>(+J11-VLOOKUP($A11,[2]Sheet1!$A$3:$O$90,6,FALSE))*0.1</f>
        <v>-3.0791788856304961E-3</v>
      </c>
    </row>
    <row r="12" spans="1:11" x14ac:dyDescent="0.2">
      <c r="A12" s="85">
        <v>107</v>
      </c>
      <c r="B12" t="str">
        <f>VLOOKUP($A12,[2]Sheet1!$A$3:$D$91,2,FALSE)</f>
        <v>By Golly</v>
      </c>
      <c r="C12" t="str">
        <f>VLOOKUP($A12,[2]Sheet1!$A$3:$D$91,3,FALSE)</f>
        <v>G Bird</v>
      </c>
      <c r="D12" s="2">
        <v>2.7719907407407405E-2</v>
      </c>
      <c r="E12" s="3">
        <f t="shared" si="2"/>
        <v>39.916666666666664</v>
      </c>
      <c r="F12" s="11">
        <v>0.87</v>
      </c>
      <c r="G12" s="3">
        <f t="shared" si="3"/>
        <v>34.727499999999999</v>
      </c>
      <c r="H12" s="17">
        <f>RANK(G12,$G$5:$G$26,1)</f>
        <v>4</v>
      </c>
      <c r="I12" s="17">
        <f>RANK(E12,$E$5:$E$26,1)</f>
        <v>8</v>
      </c>
      <c r="J12" s="22">
        <f>+$G$5/E12</f>
        <v>0.86630480167014612</v>
      </c>
      <c r="K12" s="12">
        <f>(+J12-VLOOKUP($A12,[2]Sheet1!$A$3:$O$90,6,FALSE))*0.1</f>
        <v>-1.3695198329853886E-3</v>
      </c>
    </row>
    <row r="13" spans="1:11" x14ac:dyDescent="0.2">
      <c r="A13" s="85">
        <v>322</v>
      </c>
      <c r="B13" t="str">
        <f>VLOOKUP($A13,[2]Sheet1!$A$3:$D$91,2,FALSE)</f>
        <v>Victoria</v>
      </c>
      <c r="C13" t="str">
        <f>VLOOKUP($A13,[2]Sheet1!$A$3:$D$91,3,FALSE)</f>
        <v>P Stokell</v>
      </c>
      <c r="D13" s="2">
        <v>2.7974537037037034E-2</v>
      </c>
      <c r="E13" s="3">
        <f t="shared" si="2"/>
        <v>40.283333333333331</v>
      </c>
      <c r="F13" s="11">
        <v>0.88</v>
      </c>
      <c r="G13" s="3">
        <f t="shared" si="3"/>
        <v>35.449333333333335</v>
      </c>
      <c r="H13" s="17">
        <f>RANK(G13,$G$5:$G$26,1)</f>
        <v>9</v>
      </c>
      <c r="I13" s="17">
        <f>RANK(E13,$E$5:$E$26,1)</f>
        <v>9</v>
      </c>
      <c r="J13" s="22">
        <f>+$G$5/E13</f>
        <v>0.8584195283409185</v>
      </c>
      <c r="K13" s="12">
        <f>(+J13-VLOOKUP($A13,[2]Sheet1!$A$3:$O$90,6,FALSE))*0.1</f>
        <v>-1.5804716590814838E-4</v>
      </c>
    </row>
    <row r="14" spans="1:11" x14ac:dyDescent="0.2">
      <c r="A14" s="85">
        <v>252</v>
      </c>
      <c r="B14" t="str">
        <f>VLOOKUP($A14,[2]Sheet1!$A$3:$D$91,2,FALSE)</f>
        <v>Twilight</v>
      </c>
      <c r="C14" t="str">
        <f>VLOOKUP($A14,[2]Sheet1!$A$3:$D$91,3,FALSE)</f>
        <v>T Kite</v>
      </c>
      <c r="D14" s="2">
        <v>2.7997685185185184E-2</v>
      </c>
      <c r="E14" s="3">
        <f t="shared" si="2"/>
        <v>40.31666666666667</v>
      </c>
      <c r="F14" s="11">
        <v>0.87</v>
      </c>
      <c r="G14" s="3">
        <f t="shared" si="3"/>
        <v>35.075500000000005</v>
      </c>
      <c r="H14" s="17">
        <f>RANK(G14,$G$5:$G$26,1)</f>
        <v>7</v>
      </c>
      <c r="I14" s="17">
        <f>RANK(E14,$E$5:$E$26,1)</f>
        <v>10</v>
      </c>
      <c r="J14" s="22">
        <f>+$G$5/E14</f>
        <v>0.8577097974369573</v>
      </c>
      <c r="K14" s="12">
        <f>(+J14-VLOOKUP($A14,[2]Sheet1!$A$3:$O$90,6,FALSE))*0.1</f>
        <v>-3.2290202563042716E-3</v>
      </c>
    </row>
    <row r="15" spans="1:11" x14ac:dyDescent="0.2">
      <c r="A15" s="85">
        <v>74</v>
      </c>
      <c r="B15" t="str">
        <f>VLOOKUP($A15,[1]Sheet1!$A$3:$D$91,2,FALSE)</f>
        <v>Limit</v>
      </c>
      <c r="C15" t="str">
        <f>VLOOKUP($A15,[1]Sheet1!$A$3:$D$91,3,FALSE)</f>
        <v>J Boraston</v>
      </c>
      <c r="D15" s="2" t="s">
        <v>44</v>
      </c>
      <c r="E15" s="2" t="s">
        <v>44</v>
      </c>
      <c r="F15" s="2" t="s">
        <v>44</v>
      </c>
      <c r="G15" s="2" t="s">
        <v>44</v>
      </c>
      <c r="H15" s="2" t="s">
        <v>44</v>
      </c>
      <c r="I15" s="2" t="s">
        <v>44</v>
      </c>
      <c r="J15" s="22" t="e">
        <f t="shared" ref="J15" si="4">+$G$6/E15</f>
        <v>#VALUE!</v>
      </c>
      <c r="K15" s="12" t="e">
        <f>(+J15-VLOOKUP($A15,[1]Sheet1!$A$3:$O$91,6,FALSE))*0.1</f>
        <v>#VALUE!</v>
      </c>
    </row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D7" sqref="D7"/>
    </sheetView>
  </sheetViews>
  <sheetFormatPr defaultRowHeight="12.75" x14ac:dyDescent="0.2"/>
  <cols>
    <col min="6" max="6" width="9.28515625" customWidth="1"/>
    <col min="7" max="7" width="9.5703125" customWidth="1"/>
    <col min="10" max="10" width="9.5703125" customWidth="1"/>
  </cols>
  <sheetData>
    <row r="1" spans="1:11" ht="18" x14ac:dyDescent="0.25">
      <c r="A1" s="1" t="s">
        <v>20</v>
      </c>
      <c r="D1" s="2"/>
      <c r="E1" s="3"/>
      <c r="F1" s="4"/>
      <c r="G1" s="3"/>
      <c r="H1" s="17"/>
      <c r="I1" s="17"/>
      <c r="J1" s="22"/>
      <c r="K1" s="12"/>
    </row>
    <row r="2" spans="1:11" x14ac:dyDescent="0.2">
      <c r="A2" s="5"/>
      <c r="D2" s="15">
        <v>0.57638888888888895</v>
      </c>
      <c r="E2" s="3"/>
      <c r="F2" s="4"/>
      <c r="G2" s="3"/>
      <c r="H2" s="17"/>
      <c r="I2" s="17"/>
      <c r="J2" s="22"/>
      <c r="K2" s="12"/>
    </row>
    <row r="3" spans="1:11" ht="25.5" x14ac:dyDescent="0.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1" x14ac:dyDescent="0.2">
      <c r="A4" s="5"/>
      <c r="D4" s="2"/>
      <c r="E4" s="3"/>
      <c r="F4" s="4"/>
      <c r="G4" s="3"/>
      <c r="H4" s="17"/>
      <c r="I4" s="17"/>
      <c r="J4" s="22"/>
      <c r="K4" s="12"/>
    </row>
    <row r="5" spans="1:11" x14ac:dyDescent="0.2">
      <c r="D5" s="2"/>
      <c r="E5" s="3"/>
      <c r="F5" s="11"/>
      <c r="G5" s="3"/>
      <c r="H5" s="17"/>
      <c r="I5" s="17"/>
      <c r="J5" s="22"/>
      <c r="K5" s="12"/>
    </row>
    <row r="6" spans="1:11" x14ac:dyDescent="0.2">
      <c r="A6" s="5"/>
      <c r="D6" s="2"/>
      <c r="E6" s="3"/>
      <c r="F6" s="11"/>
      <c r="G6" s="3"/>
      <c r="H6" s="17"/>
      <c r="I6" s="17"/>
      <c r="J6" s="22"/>
      <c r="K6" s="12"/>
    </row>
    <row r="7" spans="1:11" x14ac:dyDescent="0.2">
      <c r="A7" s="5"/>
      <c r="D7" s="2"/>
      <c r="E7" s="3"/>
      <c r="F7" s="11"/>
      <c r="G7" s="3"/>
      <c r="H7" s="17"/>
      <c r="I7" s="17"/>
      <c r="J7" s="22"/>
      <c r="K7" s="12"/>
    </row>
    <row r="8" spans="1:11" x14ac:dyDescent="0.2">
      <c r="A8" s="5"/>
      <c r="D8" s="2"/>
      <c r="E8" s="3"/>
      <c r="F8" s="11"/>
      <c r="G8" s="3"/>
      <c r="H8" s="17"/>
      <c r="I8" s="17"/>
      <c r="J8" s="22"/>
      <c r="K8" s="12"/>
    </row>
    <row r="9" spans="1:11" x14ac:dyDescent="0.2">
      <c r="A9" s="5"/>
      <c r="D9" s="2"/>
      <c r="E9" s="3"/>
      <c r="F9" s="11"/>
      <c r="G9" s="3"/>
      <c r="H9" s="17"/>
      <c r="I9" s="17"/>
      <c r="J9" s="22"/>
      <c r="K9" s="12"/>
    </row>
    <row r="10" spans="1:11" x14ac:dyDescent="0.2">
      <c r="A10" s="5"/>
      <c r="D10" s="2"/>
      <c r="E10" s="3"/>
      <c r="F10" s="11"/>
      <c r="G10" s="3"/>
      <c r="H10" s="17"/>
      <c r="I10" s="17"/>
      <c r="J10" s="22"/>
      <c r="K10" s="12"/>
    </row>
    <row r="11" spans="1:11" x14ac:dyDescent="0.2">
      <c r="A11" s="5"/>
      <c r="D11" s="2"/>
      <c r="E11" s="3"/>
      <c r="F11" s="11"/>
      <c r="G11" s="3"/>
      <c r="H11" s="17"/>
      <c r="I11" s="17"/>
      <c r="J11" s="22"/>
      <c r="K11" s="12"/>
    </row>
    <row r="12" spans="1:11" x14ac:dyDescent="0.2">
      <c r="A12" s="5"/>
      <c r="D12" s="2"/>
      <c r="E12" s="3"/>
      <c r="F12" s="11"/>
      <c r="G12" s="3"/>
      <c r="H12" s="17"/>
      <c r="I12" s="17"/>
      <c r="J12" s="22"/>
      <c r="K12" s="12"/>
    </row>
    <row r="13" spans="1:11" x14ac:dyDescent="0.2">
      <c r="A13" s="5"/>
      <c r="D13" s="2"/>
      <c r="E13" s="3"/>
      <c r="F13" s="11"/>
      <c r="G13" s="3"/>
      <c r="H13" s="17"/>
      <c r="I13" s="17"/>
      <c r="J13" s="22"/>
      <c r="K13" s="12"/>
    </row>
    <row r="14" spans="1:11" x14ac:dyDescent="0.2">
      <c r="A14" s="5"/>
      <c r="D14" s="2"/>
      <c r="E14" s="3"/>
      <c r="F14" s="11"/>
      <c r="G14" s="3"/>
      <c r="H14" s="17"/>
      <c r="I14" s="17"/>
      <c r="J14" s="22"/>
      <c r="K14" s="12"/>
    </row>
    <row r="15" spans="1:11" x14ac:dyDescent="0.2">
      <c r="A15" s="5"/>
      <c r="D15" s="2"/>
      <c r="E15" s="3"/>
      <c r="F15" s="11"/>
      <c r="G15" s="3"/>
      <c r="H15" s="17"/>
      <c r="I15" s="17"/>
      <c r="J15" s="22"/>
      <c r="K15" s="12"/>
    </row>
    <row r="16" spans="1:11" x14ac:dyDescent="0.2">
      <c r="A16" s="5"/>
      <c r="D16" s="2"/>
      <c r="E16" s="3"/>
      <c r="F16" s="11"/>
      <c r="G16" s="3"/>
      <c r="H16" s="17"/>
      <c r="I16" s="17"/>
      <c r="J16" s="22"/>
      <c r="K16" s="12"/>
    </row>
    <row r="17" spans="1:11" x14ac:dyDescent="0.2">
      <c r="A17" s="5"/>
      <c r="D17" s="2"/>
      <c r="E17" s="3"/>
      <c r="F17" s="11"/>
      <c r="G17" s="3"/>
      <c r="H17" s="17"/>
      <c r="I17" s="17"/>
      <c r="J17" s="22"/>
      <c r="K17" s="12"/>
    </row>
    <row r="18" spans="1:11" x14ac:dyDescent="0.2">
      <c r="A18" s="5"/>
      <c r="D18" s="2"/>
      <c r="E18" s="3"/>
      <c r="F18" s="11"/>
      <c r="G18" s="3"/>
      <c r="H18" s="17"/>
      <c r="I18" s="17"/>
      <c r="J18" s="22"/>
      <c r="K18" s="12"/>
    </row>
    <row r="19" spans="1:11" x14ac:dyDescent="0.2">
      <c r="A19" s="5"/>
      <c r="D19" s="2"/>
      <c r="E19" s="3"/>
      <c r="F19" s="11"/>
      <c r="G19" s="3"/>
      <c r="H19" s="17"/>
      <c r="I19" s="17"/>
      <c r="J19" s="22"/>
      <c r="K19" s="12"/>
    </row>
    <row r="20" spans="1:11" x14ac:dyDescent="0.2">
      <c r="A20" s="5"/>
      <c r="D20" s="2"/>
      <c r="E20" s="3"/>
      <c r="F20" s="11"/>
      <c r="G20" s="3"/>
      <c r="H20" s="17"/>
      <c r="I20" s="17"/>
      <c r="J20" s="22"/>
      <c r="K20" s="12"/>
    </row>
    <row r="21" spans="1:11" x14ac:dyDescent="0.2">
      <c r="A21" s="5"/>
      <c r="D21" s="2"/>
      <c r="E21" s="3"/>
      <c r="F21" s="11"/>
      <c r="G21" s="3"/>
      <c r="H21" s="17"/>
      <c r="I21" s="17"/>
      <c r="J21" s="22"/>
      <c r="K21" s="12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Overall Champ</vt:lpstr>
      <vt:lpstr>Overall HCap</vt:lpstr>
      <vt:lpstr>'Overall Champ'!Print_Area</vt:lpstr>
      <vt:lpstr>'Overall HCap'!Print_Area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Le Page</dc:creator>
  <cp:lastModifiedBy>Don</cp:lastModifiedBy>
  <cp:lastPrinted>2008-12-12T11:23:06Z</cp:lastPrinted>
  <dcterms:created xsi:type="dcterms:W3CDTF">2006-12-27T02:31:59Z</dcterms:created>
  <dcterms:modified xsi:type="dcterms:W3CDTF">2017-03-07T02:43:04Z</dcterms:modified>
</cp:coreProperties>
</file>