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firstSheet="2" activeTab="6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Overall Champ" sheetId="6" r:id="rId6"/>
    <sheet name="Overall HCap" sheetId="7" r:id="rId7"/>
  </sheets>
  <externalReferences>
    <externalReference r:id="rId8"/>
  </externalReferences>
  <definedNames>
    <definedName name="_xlnm._FilterDatabase" localSheetId="5" hidden="1">'Overall Champ'!$A$2:$A$66</definedName>
    <definedName name="_xlnm._FilterDatabase" localSheetId="6" hidden="1">'Overall HCap'!$A$3:$A$66</definedName>
  </definedNames>
  <calcPr calcId="152511"/>
</workbook>
</file>

<file path=xl/calcChain.xml><?xml version="1.0" encoding="utf-8"?>
<calcChain xmlns="http://schemas.openxmlformats.org/spreadsheetml/2006/main">
  <c r="D55" i="7" l="1"/>
  <c r="C55" i="7"/>
  <c r="D52" i="7"/>
  <c r="C52" i="7"/>
  <c r="D47" i="7"/>
  <c r="C47" i="7"/>
  <c r="D29" i="7"/>
  <c r="C29" i="7"/>
  <c r="D27" i="7"/>
  <c r="C27" i="7"/>
  <c r="D23" i="7"/>
  <c r="C23" i="7"/>
  <c r="D8" i="7"/>
  <c r="C8" i="7"/>
  <c r="D64" i="7"/>
  <c r="C64" i="7"/>
  <c r="D63" i="7"/>
  <c r="C63" i="7"/>
  <c r="D62" i="7"/>
  <c r="C62" i="7"/>
  <c r="D61" i="7"/>
  <c r="C61" i="7"/>
  <c r="D60" i="7"/>
  <c r="C60" i="7"/>
  <c r="D58" i="7"/>
  <c r="C58" i="7"/>
  <c r="D57" i="7"/>
  <c r="C57" i="7"/>
  <c r="D56" i="7"/>
  <c r="C56" i="7"/>
  <c r="D53" i="7"/>
  <c r="C53" i="7"/>
  <c r="D50" i="7"/>
  <c r="C50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8" i="7"/>
  <c r="C28" i="7"/>
  <c r="D26" i="7"/>
  <c r="C26" i="7"/>
  <c r="D25" i="7"/>
  <c r="C25" i="7"/>
  <c r="D24" i="7"/>
  <c r="C24" i="7"/>
  <c r="D22" i="7"/>
  <c r="C22" i="7"/>
  <c r="D21" i="7"/>
  <c r="C21" i="7"/>
  <c r="D20" i="7"/>
  <c r="C20" i="7"/>
  <c r="D19" i="7"/>
  <c r="C19" i="7"/>
  <c r="D18" i="7"/>
  <c r="C18" i="7"/>
  <c r="D14" i="7"/>
  <c r="C14" i="7"/>
  <c r="D13" i="7"/>
  <c r="C13" i="7"/>
  <c r="D12" i="7"/>
  <c r="C12" i="7"/>
  <c r="D11" i="7"/>
  <c r="C11" i="7"/>
  <c r="D10" i="7"/>
  <c r="C10" i="7"/>
  <c r="D9" i="7"/>
  <c r="C9" i="7"/>
  <c r="D7" i="7"/>
  <c r="C7" i="7"/>
  <c r="D6" i="7"/>
  <c r="C6" i="7"/>
  <c r="D5" i="7"/>
  <c r="C5" i="7"/>
  <c r="D4" i="7"/>
  <c r="C4" i="7"/>
  <c r="D49" i="7"/>
  <c r="C49" i="7"/>
  <c r="D15" i="7"/>
  <c r="C15" i="7"/>
  <c r="D64" i="6"/>
  <c r="C64" i="6"/>
  <c r="D63" i="6"/>
  <c r="C63" i="6"/>
  <c r="D62" i="6"/>
  <c r="C62" i="6"/>
  <c r="D61" i="6"/>
  <c r="C61" i="6"/>
  <c r="D60" i="6"/>
  <c r="C60" i="6"/>
  <c r="D58" i="6"/>
  <c r="C58" i="6"/>
  <c r="D57" i="6"/>
  <c r="C57" i="6"/>
  <c r="D56" i="6"/>
  <c r="C56" i="6"/>
  <c r="D53" i="6"/>
  <c r="C53" i="6"/>
  <c r="D50" i="6"/>
  <c r="C50" i="6"/>
  <c r="D49" i="6"/>
  <c r="C49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8" i="6"/>
  <c r="C28" i="6"/>
  <c r="D26" i="6"/>
  <c r="C26" i="6"/>
  <c r="D25" i="6"/>
  <c r="C25" i="6"/>
  <c r="D24" i="6"/>
  <c r="C24" i="6"/>
  <c r="D22" i="6"/>
  <c r="C22" i="6"/>
  <c r="D21" i="6"/>
  <c r="C21" i="6"/>
  <c r="D20" i="6"/>
  <c r="C20" i="6"/>
  <c r="D19" i="6"/>
  <c r="C19" i="6"/>
  <c r="D18" i="6"/>
  <c r="C18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7" i="6"/>
  <c r="C7" i="6"/>
  <c r="D6" i="6"/>
  <c r="C6" i="6"/>
  <c r="D5" i="6"/>
  <c r="C5" i="6"/>
  <c r="D4" i="6"/>
  <c r="C4" i="6"/>
  <c r="D55" i="6"/>
  <c r="C55" i="6"/>
  <c r="D52" i="6"/>
  <c r="C52" i="6"/>
  <c r="D47" i="6"/>
  <c r="C47" i="6"/>
  <c r="D29" i="6"/>
  <c r="C29" i="6"/>
  <c r="D27" i="6"/>
  <c r="C27" i="6"/>
  <c r="D23" i="6"/>
  <c r="C23" i="6"/>
  <c r="D8" i="6"/>
  <c r="C8" i="6"/>
  <c r="E20" i="4"/>
  <c r="G20" i="4" s="1"/>
  <c r="C20" i="4"/>
  <c r="B20" i="4"/>
  <c r="E19" i="4"/>
  <c r="G19" i="4" s="1"/>
  <c r="C19" i="4"/>
  <c r="B19" i="4"/>
  <c r="E18" i="4"/>
  <c r="G18" i="4" s="1"/>
  <c r="C18" i="4"/>
  <c r="B18" i="4"/>
  <c r="E17" i="4"/>
  <c r="C17" i="4"/>
  <c r="B17" i="4"/>
  <c r="E16" i="4"/>
  <c r="G16" i="4" s="1"/>
  <c r="C16" i="4"/>
  <c r="B16" i="4"/>
  <c r="G5" i="3"/>
  <c r="E5" i="3"/>
  <c r="E20" i="3"/>
  <c r="G20" i="3" s="1"/>
  <c r="C20" i="3"/>
  <c r="B20" i="3"/>
  <c r="E19" i="3"/>
  <c r="G19" i="3" s="1"/>
  <c r="C19" i="3"/>
  <c r="B19" i="3"/>
  <c r="E18" i="3"/>
  <c r="G18" i="3" s="1"/>
  <c r="C18" i="3"/>
  <c r="B18" i="3"/>
  <c r="E17" i="3"/>
  <c r="C17" i="3"/>
  <c r="B17" i="3"/>
  <c r="E20" i="2"/>
  <c r="C20" i="2"/>
  <c r="B20" i="2"/>
  <c r="E19" i="2"/>
  <c r="C19" i="2"/>
  <c r="B19" i="2"/>
  <c r="E18" i="2"/>
  <c r="C18" i="2"/>
  <c r="B18" i="2"/>
  <c r="G17" i="2"/>
  <c r="E17" i="2"/>
  <c r="C17" i="2"/>
  <c r="B17" i="2"/>
  <c r="J20" i="1"/>
  <c r="K20" i="1" s="1"/>
  <c r="J19" i="1"/>
  <c r="K19" i="1" s="1"/>
  <c r="J18" i="1"/>
  <c r="K18" i="1" s="1"/>
  <c r="J17" i="1"/>
  <c r="K17" i="1" s="1"/>
  <c r="J16" i="1"/>
  <c r="K16" i="1" s="1"/>
  <c r="E20" i="1"/>
  <c r="G20" i="1" s="1"/>
  <c r="C20" i="1"/>
  <c r="B20" i="1"/>
  <c r="E19" i="1"/>
  <c r="G19" i="1" s="1"/>
  <c r="C19" i="1"/>
  <c r="B19" i="1"/>
  <c r="E18" i="1"/>
  <c r="G18" i="1" s="1"/>
  <c r="C18" i="1"/>
  <c r="B18" i="1"/>
  <c r="E17" i="1"/>
  <c r="G17" i="1" s="1"/>
  <c r="C17" i="1"/>
  <c r="B17" i="1"/>
  <c r="E20" i="5"/>
  <c r="C20" i="5"/>
  <c r="B20" i="5"/>
  <c r="E19" i="5"/>
  <c r="C19" i="5"/>
  <c r="B19" i="5"/>
  <c r="E18" i="5"/>
  <c r="C18" i="5"/>
  <c r="B18" i="5"/>
  <c r="E17" i="5"/>
  <c r="C17" i="5"/>
  <c r="B17" i="5"/>
  <c r="E16" i="5"/>
  <c r="C16" i="5"/>
  <c r="B16" i="5"/>
  <c r="G17" i="5" l="1"/>
  <c r="G17" i="4"/>
  <c r="G17" i="3"/>
  <c r="J17" i="3"/>
  <c r="K17" i="3" s="1"/>
  <c r="J18" i="3"/>
  <c r="K18" i="3" s="1"/>
  <c r="J19" i="3"/>
  <c r="K19" i="3" s="1"/>
  <c r="J20" i="3"/>
  <c r="K20" i="3" s="1"/>
  <c r="G20" i="2"/>
  <c r="G19" i="2"/>
  <c r="G18" i="2"/>
  <c r="G20" i="5"/>
  <c r="G19" i="5"/>
  <c r="G18" i="5"/>
  <c r="G16" i="5"/>
  <c r="D66" i="7" l="1"/>
  <c r="C66" i="7"/>
  <c r="D65" i="7"/>
  <c r="C65" i="7"/>
  <c r="D59" i="7"/>
  <c r="C59" i="7"/>
  <c r="D54" i="7"/>
  <c r="C54" i="7"/>
  <c r="D51" i="7"/>
  <c r="C51" i="7"/>
  <c r="D48" i="7"/>
  <c r="C48" i="7"/>
  <c r="D46" i="7"/>
  <c r="C46" i="7"/>
  <c r="D38" i="7"/>
  <c r="C38" i="7"/>
  <c r="D17" i="7"/>
  <c r="C17" i="7"/>
  <c r="D16" i="7"/>
  <c r="C16" i="7"/>
  <c r="D66" i="6"/>
  <c r="C66" i="6"/>
  <c r="D65" i="6"/>
  <c r="C65" i="6"/>
  <c r="D59" i="6"/>
  <c r="C59" i="6"/>
  <c r="D54" i="6"/>
  <c r="C54" i="6"/>
  <c r="D51" i="6"/>
  <c r="C51" i="6"/>
  <c r="D48" i="6"/>
  <c r="C48" i="6"/>
  <c r="D46" i="6"/>
  <c r="C46" i="6"/>
  <c r="D38" i="6"/>
  <c r="C38" i="6"/>
  <c r="D17" i="6"/>
  <c r="C17" i="6"/>
  <c r="D16" i="6"/>
  <c r="C16" i="6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M63" i="7" l="1"/>
  <c r="M62" i="7"/>
  <c r="M61" i="7"/>
  <c r="M60" i="7"/>
  <c r="M58" i="7"/>
  <c r="M57" i="7"/>
  <c r="M56" i="7"/>
  <c r="M53" i="7"/>
  <c r="M52" i="7"/>
  <c r="M50" i="7"/>
  <c r="M45" i="7"/>
  <c r="M44" i="7"/>
  <c r="M43" i="7"/>
  <c r="M42" i="7"/>
  <c r="M41" i="7"/>
  <c r="M40" i="7"/>
  <c r="M39" i="7"/>
  <c r="M37" i="7"/>
  <c r="M36" i="7"/>
  <c r="M35" i="7"/>
  <c r="M34" i="7"/>
  <c r="M33" i="7"/>
  <c r="M32" i="7"/>
  <c r="M31" i="7"/>
  <c r="M30" i="7"/>
  <c r="M29" i="7"/>
  <c r="M28" i="7"/>
  <c r="M26" i="7"/>
  <c r="M25" i="7"/>
  <c r="M24" i="7"/>
  <c r="M22" i="7"/>
  <c r="M21" i="7"/>
  <c r="M20" i="7"/>
  <c r="M19" i="7"/>
  <c r="M18" i="7"/>
  <c r="M14" i="7"/>
  <c r="M13" i="7"/>
  <c r="M12" i="7"/>
  <c r="M11" i="7"/>
  <c r="M10" i="7"/>
  <c r="M9" i="7"/>
  <c r="M7" i="7"/>
  <c r="M6" i="7"/>
  <c r="M5" i="7"/>
  <c r="M4" i="7"/>
  <c r="M63" i="6"/>
  <c r="M62" i="6"/>
  <c r="M61" i="6"/>
  <c r="M60" i="6"/>
  <c r="M58" i="6"/>
  <c r="M57" i="6"/>
  <c r="M56" i="6"/>
  <c r="M55" i="6"/>
  <c r="M53" i="6"/>
  <c r="M52" i="6"/>
  <c r="M50" i="6"/>
  <c r="M45" i="6"/>
  <c r="M44" i="6"/>
  <c r="M43" i="6"/>
  <c r="M42" i="6"/>
  <c r="M41" i="6"/>
  <c r="M40" i="6"/>
  <c r="M39" i="6"/>
  <c r="M37" i="6"/>
  <c r="M36" i="6"/>
  <c r="M35" i="6"/>
  <c r="M34" i="6"/>
  <c r="M33" i="6"/>
  <c r="M32" i="6"/>
  <c r="M31" i="6"/>
  <c r="M30" i="6"/>
  <c r="M29" i="6"/>
  <c r="M28" i="6"/>
  <c r="M26" i="6"/>
  <c r="M25" i="6"/>
  <c r="M24" i="6"/>
  <c r="M22" i="6"/>
  <c r="M21" i="6"/>
  <c r="M20" i="6"/>
  <c r="M19" i="6"/>
  <c r="M18" i="6"/>
  <c r="M14" i="6"/>
  <c r="M13" i="6"/>
  <c r="M12" i="6"/>
  <c r="M11" i="6"/>
  <c r="M10" i="6"/>
  <c r="M9" i="6"/>
  <c r="M8" i="6"/>
  <c r="M7" i="6"/>
  <c r="M6" i="6"/>
  <c r="M5" i="6"/>
  <c r="M4" i="6"/>
  <c r="E15" i="5" l="1"/>
  <c r="E14" i="5"/>
  <c r="G14" i="5" s="1"/>
  <c r="E13" i="5"/>
  <c r="G13" i="5" s="1"/>
  <c r="E14" i="4"/>
  <c r="G14" i="4" s="1"/>
  <c r="G15" i="5" l="1"/>
  <c r="E12" i="5"/>
  <c r="G12" i="5" s="1"/>
  <c r="E13" i="4"/>
  <c r="E16" i="2"/>
  <c r="E15" i="1"/>
  <c r="G15" i="1" s="1"/>
  <c r="G16" i="2" l="1"/>
  <c r="G13" i="4"/>
  <c r="E11" i="5" l="1"/>
  <c r="G11" i="5" s="1"/>
  <c r="E10" i="5"/>
  <c r="G10" i="5" s="1"/>
  <c r="E9" i="5"/>
  <c r="E8" i="5"/>
  <c r="G8" i="5" s="1"/>
  <c r="E7" i="5"/>
  <c r="G7" i="5" s="1"/>
  <c r="E6" i="5"/>
  <c r="G6" i="5" s="1"/>
  <c r="E5" i="5"/>
  <c r="E12" i="4"/>
  <c r="E11" i="4"/>
  <c r="E10" i="4"/>
  <c r="E9" i="4"/>
  <c r="E8" i="4"/>
  <c r="E7" i="4"/>
  <c r="E6" i="4"/>
  <c r="E16" i="3"/>
  <c r="E15" i="3"/>
  <c r="E14" i="3"/>
  <c r="E13" i="3"/>
  <c r="E12" i="3"/>
  <c r="E11" i="3"/>
  <c r="E10" i="3"/>
  <c r="E9" i="3"/>
  <c r="E8" i="3"/>
  <c r="E7" i="3"/>
  <c r="E6" i="3"/>
  <c r="N62" i="7"/>
  <c r="W62" i="7" s="1"/>
  <c r="K62" i="7"/>
  <c r="L62" i="7" s="1"/>
  <c r="V62" i="7" s="1"/>
  <c r="I62" i="7"/>
  <c r="J62" i="7" s="1"/>
  <c r="U62" i="7" s="1"/>
  <c r="N45" i="7"/>
  <c r="W45" i="7" s="1"/>
  <c r="K45" i="7"/>
  <c r="L45" i="7" s="1"/>
  <c r="V45" i="7" s="1"/>
  <c r="I45" i="7"/>
  <c r="J45" i="7" s="1"/>
  <c r="U45" i="7" s="1"/>
  <c r="G45" i="7"/>
  <c r="H45" i="7" s="1"/>
  <c r="T45" i="7" s="1"/>
  <c r="E45" i="7"/>
  <c r="F45" i="7" s="1"/>
  <c r="S45" i="7" s="1"/>
  <c r="I44" i="7"/>
  <c r="J44" i="7" s="1"/>
  <c r="U44" i="7" s="1"/>
  <c r="G44" i="7"/>
  <c r="H44" i="7" s="1"/>
  <c r="T44" i="7" s="1"/>
  <c r="E44" i="7"/>
  <c r="F44" i="7" s="1"/>
  <c r="S44" i="7" s="1"/>
  <c r="N42" i="7"/>
  <c r="W42" i="7" s="1"/>
  <c r="K42" i="7"/>
  <c r="L42" i="7" s="1"/>
  <c r="V42" i="7" s="1"/>
  <c r="I42" i="7"/>
  <c r="J42" i="7" s="1"/>
  <c r="U42" i="7" s="1"/>
  <c r="G42" i="7"/>
  <c r="H42" i="7" s="1"/>
  <c r="T42" i="7" s="1"/>
  <c r="E42" i="7"/>
  <c r="F42" i="7" s="1"/>
  <c r="S42" i="7" s="1"/>
  <c r="N37" i="7"/>
  <c r="W37" i="7" s="1"/>
  <c r="K37" i="7"/>
  <c r="L37" i="7" s="1"/>
  <c r="V37" i="7" s="1"/>
  <c r="I37" i="7"/>
  <c r="J37" i="7" s="1"/>
  <c r="U37" i="7" s="1"/>
  <c r="G37" i="7"/>
  <c r="H37" i="7" s="1"/>
  <c r="T37" i="7" s="1"/>
  <c r="E37" i="7"/>
  <c r="F37" i="7" s="1"/>
  <c r="S37" i="7" s="1"/>
  <c r="I36" i="7"/>
  <c r="J36" i="7" s="1"/>
  <c r="U36" i="7" s="1"/>
  <c r="G36" i="7"/>
  <c r="N35" i="7"/>
  <c r="W35" i="7" s="1"/>
  <c r="G35" i="7"/>
  <c r="N34" i="7"/>
  <c r="W34" i="7" s="1"/>
  <c r="K34" i="7"/>
  <c r="L34" i="7" s="1"/>
  <c r="V34" i="7" s="1"/>
  <c r="N33" i="7"/>
  <c r="W33" i="7" s="1"/>
  <c r="K33" i="7"/>
  <c r="L33" i="7" s="1"/>
  <c r="V33" i="7" s="1"/>
  <c r="N32" i="7"/>
  <c r="W32" i="7" s="1"/>
  <c r="K32" i="7"/>
  <c r="L32" i="7" s="1"/>
  <c r="V32" i="7" s="1"/>
  <c r="I32" i="7"/>
  <c r="J32" i="7" s="1"/>
  <c r="U32" i="7" s="1"/>
  <c r="G32" i="7"/>
  <c r="H32" i="7" s="1"/>
  <c r="T32" i="7" s="1"/>
  <c r="E32" i="7"/>
  <c r="F32" i="7" s="1"/>
  <c r="S32" i="7" s="1"/>
  <c r="N31" i="7"/>
  <c r="W31" i="7" s="1"/>
  <c r="K31" i="7"/>
  <c r="L31" i="7" s="1"/>
  <c r="V31" i="7" s="1"/>
  <c r="I31" i="7"/>
  <c r="J31" i="7" s="1"/>
  <c r="U31" i="7" s="1"/>
  <c r="G31" i="7"/>
  <c r="H31" i="7" s="1"/>
  <c r="T31" i="7" s="1"/>
  <c r="E31" i="7"/>
  <c r="F31" i="7" s="1"/>
  <c r="S31" i="7" s="1"/>
  <c r="N29" i="7"/>
  <c r="W29" i="7" s="1"/>
  <c r="K29" i="7"/>
  <c r="L29" i="7" s="1"/>
  <c r="V29" i="7" s="1"/>
  <c r="N28" i="7"/>
  <c r="W28" i="7" s="1"/>
  <c r="K28" i="7"/>
  <c r="L28" i="7" s="1"/>
  <c r="V28" i="7" s="1"/>
  <c r="I28" i="7"/>
  <c r="J28" i="7" s="1"/>
  <c r="U28" i="7" s="1"/>
  <c r="N24" i="7"/>
  <c r="W24" i="7" s="1"/>
  <c r="N21" i="7"/>
  <c r="W21" i="7" s="1"/>
  <c r="K21" i="7"/>
  <c r="L21" i="7" s="1"/>
  <c r="V21" i="7" s="1"/>
  <c r="I21" i="7"/>
  <c r="J21" i="7" s="1"/>
  <c r="U21" i="7" s="1"/>
  <c r="G21" i="7"/>
  <c r="H21" i="7" s="1"/>
  <c r="T21" i="7" s="1"/>
  <c r="E21" i="7"/>
  <c r="F21" i="7" s="1"/>
  <c r="S21" i="7" s="1"/>
  <c r="N20" i="7"/>
  <c r="W20" i="7" s="1"/>
  <c r="K20" i="7"/>
  <c r="L20" i="7" s="1"/>
  <c r="V20" i="7" s="1"/>
  <c r="I20" i="7"/>
  <c r="J20" i="7" s="1"/>
  <c r="U20" i="7" s="1"/>
  <c r="N19" i="7"/>
  <c r="W19" i="7" s="1"/>
  <c r="N14" i="7"/>
  <c r="W14" i="7" s="1"/>
  <c r="K14" i="7"/>
  <c r="L14" i="7" s="1"/>
  <c r="V14" i="7" s="1"/>
  <c r="I14" i="7"/>
  <c r="J14" i="7" s="1"/>
  <c r="U14" i="7" s="1"/>
  <c r="G14" i="7"/>
  <c r="H14" i="7" s="1"/>
  <c r="T14" i="7" s="1"/>
  <c r="E14" i="7"/>
  <c r="F14" i="7" s="1"/>
  <c r="S14" i="7" s="1"/>
  <c r="N13" i="7"/>
  <c r="W13" i="7" s="1"/>
  <c r="K13" i="7"/>
  <c r="L13" i="7" s="1"/>
  <c r="V13" i="7" s="1"/>
  <c r="I13" i="7"/>
  <c r="J13" i="7" s="1"/>
  <c r="U13" i="7" s="1"/>
  <c r="G13" i="7"/>
  <c r="H13" i="7" s="1"/>
  <c r="T13" i="7" s="1"/>
  <c r="E13" i="7"/>
  <c r="F13" i="7" s="1"/>
  <c r="S13" i="7" s="1"/>
  <c r="N12" i="7"/>
  <c r="W12" i="7" s="1"/>
  <c r="K12" i="7"/>
  <c r="L12" i="7" s="1"/>
  <c r="V12" i="7" s="1"/>
  <c r="I12" i="7"/>
  <c r="J12" i="7" s="1"/>
  <c r="U12" i="7" s="1"/>
  <c r="G12" i="7"/>
  <c r="H12" i="7" s="1"/>
  <c r="T12" i="7" s="1"/>
  <c r="E12" i="7"/>
  <c r="F12" i="7" s="1"/>
  <c r="S12" i="7" s="1"/>
  <c r="N11" i="7"/>
  <c r="W11" i="7" s="1"/>
  <c r="K11" i="7"/>
  <c r="L11" i="7" s="1"/>
  <c r="V11" i="7" s="1"/>
  <c r="I11" i="7"/>
  <c r="J11" i="7" s="1"/>
  <c r="U11" i="7" s="1"/>
  <c r="G11" i="7"/>
  <c r="H11" i="7" s="1"/>
  <c r="T11" i="7" s="1"/>
  <c r="E11" i="7"/>
  <c r="F11" i="7" s="1"/>
  <c r="S11" i="7" s="1"/>
  <c r="N9" i="7"/>
  <c r="W9" i="7" s="1"/>
  <c r="K9" i="7"/>
  <c r="L9" i="7" s="1"/>
  <c r="V9" i="7" s="1"/>
  <c r="I9" i="7"/>
  <c r="J9" i="7" s="1"/>
  <c r="U9" i="7" s="1"/>
  <c r="N6" i="7"/>
  <c r="W6" i="7" s="1"/>
  <c r="K6" i="7"/>
  <c r="L6" i="7" s="1"/>
  <c r="V6" i="7" s="1"/>
  <c r="I6" i="7"/>
  <c r="J6" i="7" s="1"/>
  <c r="U6" i="7" s="1"/>
  <c r="G6" i="7"/>
  <c r="H6" i="7" s="1"/>
  <c r="T6" i="7" s="1"/>
  <c r="E6" i="7"/>
  <c r="F6" i="7" s="1"/>
  <c r="S6" i="7" s="1"/>
  <c r="N5" i="7"/>
  <c r="W5" i="7" s="1"/>
  <c r="K5" i="7"/>
  <c r="L5" i="7" s="1"/>
  <c r="V5" i="7" s="1"/>
  <c r="I5" i="7"/>
  <c r="J5" i="7" s="1"/>
  <c r="U5" i="7" s="1"/>
  <c r="E15" i="2"/>
  <c r="E14" i="2"/>
  <c r="E13" i="2"/>
  <c r="E12" i="2"/>
  <c r="E11" i="2"/>
  <c r="E10" i="2"/>
  <c r="E9" i="2"/>
  <c r="E8" i="2"/>
  <c r="E7" i="2"/>
  <c r="E6" i="2"/>
  <c r="I20" i="3" l="1"/>
  <c r="I18" i="3"/>
  <c r="I16" i="3"/>
  <c r="I14" i="3"/>
  <c r="I12" i="3"/>
  <c r="I10" i="3"/>
  <c r="I8" i="3"/>
  <c r="I6" i="3"/>
  <c r="I19" i="3"/>
  <c r="I17" i="3"/>
  <c r="I15" i="3"/>
  <c r="I13" i="3"/>
  <c r="I11" i="3"/>
  <c r="I9" i="3"/>
  <c r="I7" i="3"/>
  <c r="I5" i="3"/>
  <c r="I20" i="2"/>
  <c r="I18" i="2"/>
  <c r="I16" i="2"/>
  <c r="I14" i="2"/>
  <c r="I12" i="2"/>
  <c r="I10" i="2"/>
  <c r="I8" i="2"/>
  <c r="I6" i="2"/>
  <c r="I17" i="2"/>
  <c r="I15" i="2"/>
  <c r="I11" i="2"/>
  <c r="I7" i="2"/>
  <c r="I19" i="2"/>
  <c r="I13" i="2"/>
  <c r="I9" i="2"/>
  <c r="I5" i="2"/>
  <c r="I16" i="5"/>
  <c r="I20" i="5"/>
  <c r="I17" i="5"/>
  <c r="M64" i="6" s="1"/>
  <c r="I18" i="5"/>
  <c r="M66" i="6" s="1"/>
  <c r="I19" i="5"/>
  <c r="M27" i="6" s="1"/>
  <c r="I9" i="5"/>
  <c r="I14" i="5"/>
  <c r="I11" i="5"/>
  <c r="I7" i="5"/>
  <c r="I15" i="5"/>
  <c r="M51" i="6" s="1"/>
  <c r="I12" i="5"/>
  <c r="I8" i="5"/>
  <c r="M38" i="6" s="1"/>
  <c r="I5" i="5"/>
  <c r="M65" i="6" s="1"/>
  <c r="I13" i="5"/>
  <c r="M59" i="6" s="1"/>
  <c r="I10" i="5"/>
  <c r="I6" i="5"/>
  <c r="G9" i="5"/>
  <c r="R11" i="7"/>
  <c r="R31" i="7"/>
  <c r="R12" i="7"/>
  <c r="R32" i="7"/>
  <c r="R37" i="7"/>
  <c r="R13" i="7"/>
  <c r="R42" i="7"/>
  <c r="R45" i="7"/>
  <c r="R6" i="7"/>
  <c r="R14" i="7"/>
  <c r="R21" i="7"/>
  <c r="G6" i="4"/>
  <c r="G7" i="4"/>
  <c r="G8" i="4"/>
  <c r="G9" i="4"/>
  <c r="G10" i="4"/>
  <c r="G11" i="4"/>
  <c r="G12" i="4"/>
  <c r="G6" i="3"/>
  <c r="G7" i="3"/>
  <c r="G8" i="3"/>
  <c r="G9" i="3"/>
  <c r="G10" i="3"/>
  <c r="G11" i="3"/>
  <c r="G12" i="3"/>
  <c r="G13" i="3"/>
  <c r="G14" i="3"/>
  <c r="G15" i="3"/>
  <c r="G16" i="3"/>
  <c r="O6" i="7"/>
  <c r="O11" i="7"/>
  <c r="O12" i="7"/>
  <c r="O13" i="7"/>
  <c r="O14" i="7"/>
  <c r="O21" i="7"/>
  <c r="O31" i="7"/>
  <c r="O32" i="7"/>
  <c r="O37" i="7"/>
  <c r="O42" i="7"/>
  <c r="O45" i="7"/>
  <c r="G6" i="2"/>
  <c r="G7" i="2"/>
  <c r="G8" i="2"/>
  <c r="G9" i="2"/>
  <c r="G10" i="2"/>
  <c r="G11" i="2"/>
  <c r="G12" i="2"/>
  <c r="G13" i="2"/>
  <c r="G14" i="2"/>
  <c r="G15" i="2"/>
  <c r="E16" i="1"/>
  <c r="E14" i="1"/>
  <c r="E13" i="1"/>
  <c r="E12" i="1"/>
  <c r="E11" i="1"/>
  <c r="E10" i="1"/>
  <c r="E9" i="1"/>
  <c r="E8" i="1"/>
  <c r="E7" i="1"/>
  <c r="E6" i="1"/>
  <c r="I19" i="1" l="1"/>
  <c r="I15" i="1"/>
  <c r="I11" i="1"/>
  <c r="I7" i="1"/>
  <c r="I12" i="1"/>
  <c r="I18" i="1"/>
  <c r="I14" i="1"/>
  <c r="I10" i="1"/>
  <c r="I6" i="1"/>
  <c r="I16" i="1"/>
  <c r="I8" i="1"/>
  <c r="I17" i="1"/>
  <c r="I13" i="1"/>
  <c r="I9" i="1"/>
  <c r="I5" i="1"/>
  <c r="I20" i="1"/>
  <c r="H17" i="3"/>
  <c r="H9" i="3"/>
  <c r="H5" i="3"/>
  <c r="H20" i="3"/>
  <c r="H18" i="3"/>
  <c r="H16" i="3"/>
  <c r="H14" i="3"/>
  <c r="H12" i="3"/>
  <c r="H10" i="3"/>
  <c r="H8" i="3"/>
  <c r="H6" i="3"/>
  <c r="H15" i="3"/>
  <c r="H13" i="3"/>
  <c r="H7" i="3"/>
  <c r="H19" i="3"/>
  <c r="H11" i="3"/>
  <c r="M54" i="6"/>
  <c r="M48" i="6"/>
  <c r="M17" i="6"/>
  <c r="M15" i="6"/>
  <c r="M16" i="6"/>
  <c r="M23" i="6"/>
  <c r="M46" i="6"/>
  <c r="M49" i="6"/>
  <c r="M47" i="6"/>
  <c r="P37" i="7"/>
  <c r="P31" i="7"/>
  <c r="P11" i="7"/>
  <c r="P42" i="7"/>
  <c r="P21" i="7"/>
  <c r="P14" i="7"/>
  <c r="P45" i="7"/>
  <c r="P12" i="7"/>
  <c r="P13" i="7"/>
  <c r="P6" i="7"/>
  <c r="P32" i="7"/>
  <c r="G16" i="1"/>
  <c r="G14" i="1"/>
  <c r="G13" i="1"/>
  <c r="G12" i="1"/>
  <c r="G11" i="1"/>
  <c r="G10" i="1"/>
  <c r="G9" i="1"/>
  <c r="G8" i="1"/>
  <c r="G7" i="1"/>
  <c r="G6" i="1"/>
  <c r="H19" i="1" l="1"/>
  <c r="H15" i="1"/>
  <c r="H11" i="1"/>
  <c r="H7" i="1"/>
  <c r="H20" i="1"/>
  <c r="H8" i="1"/>
  <c r="H18" i="1"/>
  <c r="H14" i="1"/>
  <c r="H10" i="1"/>
  <c r="H6" i="1"/>
  <c r="H12" i="1"/>
  <c r="H17" i="1"/>
  <c r="H13" i="1"/>
  <c r="H9" i="1"/>
  <c r="H5" i="1"/>
  <c r="H16" i="1"/>
  <c r="M68" i="6"/>
  <c r="E5" i="1"/>
  <c r="E5" i="2"/>
  <c r="E5" i="4"/>
  <c r="I16" i="4" l="1"/>
  <c r="I19" i="4"/>
  <c r="I20" i="4"/>
  <c r="I18" i="4"/>
  <c r="I17" i="4"/>
  <c r="I14" i="4"/>
  <c r="I13" i="4"/>
  <c r="G5" i="5"/>
  <c r="I5" i="4"/>
  <c r="I6" i="4"/>
  <c r="I7" i="4"/>
  <c r="I8" i="4"/>
  <c r="I9" i="4"/>
  <c r="I10" i="4"/>
  <c r="I11" i="4"/>
  <c r="I12" i="4"/>
  <c r="G5" i="4"/>
  <c r="G5" i="2"/>
  <c r="G5" i="1"/>
  <c r="J5" i="4" l="1"/>
  <c r="K5" i="4" s="1"/>
  <c r="J16" i="4"/>
  <c r="K16" i="4" s="1"/>
  <c r="J20" i="4"/>
  <c r="K20" i="4" s="1"/>
  <c r="J19" i="4"/>
  <c r="K19" i="4" s="1"/>
  <c r="J17" i="4"/>
  <c r="K17" i="4" s="1"/>
  <c r="J18" i="4"/>
  <c r="K18" i="4" s="1"/>
  <c r="H17" i="4"/>
  <c r="H16" i="4"/>
  <c r="H20" i="4"/>
  <c r="H19" i="4"/>
  <c r="H18" i="4"/>
  <c r="J17" i="2"/>
  <c r="K17" i="2" s="1"/>
  <c r="J18" i="2"/>
  <c r="K18" i="2" s="1"/>
  <c r="J20" i="2"/>
  <c r="K20" i="2" s="1"/>
  <c r="J19" i="2"/>
  <c r="K19" i="2" s="1"/>
  <c r="H19" i="2"/>
  <c r="H20" i="2"/>
  <c r="H12" i="2"/>
  <c r="H17" i="2"/>
  <c r="H9" i="2"/>
  <c r="H11" i="2"/>
  <c r="H14" i="2"/>
  <c r="H7" i="2"/>
  <c r="H13" i="2"/>
  <c r="H18" i="2"/>
  <c r="H10" i="2"/>
  <c r="H15" i="2"/>
  <c r="H16" i="2"/>
  <c r="H8" i="2"/>
  <c r="H5" i="2"/>
  <c r="H6" i="2"/>
  <c r="J18" i="5"/>
  <c r="K18" i="5" s="1"/>
  <c r="J20" i="5"/>
  <c r="K20" i="5" s="1"/>
  <c r="J16" i="5"/>
  <c r="K16" i="5" s="1"/>
  <c r="J17" i="5"/>
  <c r="K17" i="5" s="1"/>
  <c r="J19" i="5"/>
  <c r="K19" i="5" s="1"/>
  <c r="H19" i="5"/>
  <c r="H18" i="5"/>
  <c r="H16" i="5"/>
  <c r="H20" i="5"/>
  <c r="M51" i="7" s="1"/>
  <c r="N51" i="7" s="1"/>
  <c r="W51" i="7" s="1"/>
  <c r="H17" i="5"/>
  <c r="M64" i="7" s="1"/>
  <c r="H5" i="4"/>
  <c r="K65" i="7" s="1"/>
  <c r="L65" i="7" s="1"/>
  <c r="V65" i="7" s="1"/>
  <c r="J14" i="5"/>
  <c r="K14" i="5" s="1"/>
  <c r="J11" i="5"/>
  <c r="K11" i="5" s="1"/>
  <c r="J6" i="5"/>
  <c r="K6" i="5" s="1"/>
  <c r="J8" i="5"/>
  <c r="K8" i="5" s="1"/>
  <c r="J15" i="5"/>
  <c r="K15" i="5" s="1"/>
  <c r="J13" i="5"/>
  <c r="K13" i="5" s="1"/>
  <c r="J10" i="5"/>
  <c r="K10" i="5" s="1"/>
  <c r="J12" i="5"/>
  <c r="K12" i="5" s="1"/>
  <c r="J7" i="5"/>
  <c r="K7" i="5" s="1"/>
  <c r="J9" i="5"/>
  <c r="K9" i="5" s="1"/>
  <c r="H15" i="5"/>
  <c r="M27" i="7" s="1"/>
  <c r="M8" i="7"/>
  <c r="H13" i="5"/>
  <c r="H11" i="5"/>
  <c r="H8" i="5"/>
  <c r="H6" i="5"/>
  <c r="H14" i="5"/>
  <c r="M55" i="7" s="1"/>
  <c r="N55" i="7" s="1"/>
  <c r="W55" i="7" s="1"/>
  <c r="H12" i="5"/>
  <c r="H10" i="5"/>
  <c r="H7" i="5"/>
  <c r="H9" i="5"/>
  <c r="H5" i="5"/>
  <c r="M65" i="7" s="1"/>
  <c r="N65" i="7" s="1"/>
  <c r="W65" i="7" s="1"/>
  <c r="N60" i="7"/>
  <c r="W60" i="7" s="1"/>
  <c r="N30" i="7"/>
  <c r="W30" i="7" s="1"/>
  <c r="I30" i="7"/>
  <c r="J30" i="7" s="1"/>
  <c r="U30" i="7" s="1"/>
  <c r="J5" i="5"/>
  <c r="K5" i="5" s="1"/>
  <c r="N7" i="7"/>
  <c r="W7" i="7" s="1"/>
  <c r="J14" i="4"/>
  <c r="K14" i="4" s="1"/>
  <c r="J15" i="4"/>
  <c r="K15" i="4" s="1"/>
  <c r="H14" i="4"/>
  <c r="K7" i="7" s="1"/>
  <c r="J5" i="3"/>
  <c r="K5" i="3" s="1"/>
  <c r="G7" i="7"/>
  <c r="H7" i="7" s="1"/>
  <c r="T7" i="7" s="1"/>
  <c r="J5" i="2"/>
  <c r="K5" i="2" s="1"/>
  <c r="J5" i="1"/>
  <c r="K5" i="1" s="1"/>
  <c r="I63" i="7"/>
  <c r="I33" i="7"/>
  <c r="G27" i="7"/>
  <c r="H27" i="7" s="1"/>
  <c r="T27" i="7" s="1"/>
  <c r="J15" i="1"/>
  <c r="N44" i="7"/>
  <c r="N50" i="7"/>
  <c r="W50" i="7" s="1"/>
  <c r="N40" i="7"/>
  <c r="W40" i="7" s="1"/>
  <c r="N63" i="7"/>
  <c r="W63" i="7" s="1"/>
  <c r="J13" i="4"/>
  <c r="K13" i="4" s="1"/>
  <c r="K40" i="7"/>
  <c r="L40" i="7" s="1"/>
  <c r="V40" i="7" s="1"/>
  <c r="K44" i="7"/>
  <c r="L44" i="7" s="1"/>
  <c r="V44" i="7" s="1"/>
  <c r="H13" i="4"/>
  <c r="I10" i="7"/>
  <c r="J10" i="7" s="1"/>
  <c r="U10" i="7" s="1"/>
  <c r="I40" i="7"/>
  <c r="J40" i="7" s="1"/>
  <c r="U40" i="7" s="1"/>
  <c r="I35" i="7"/>
  <c r="J35" i="7" s="1"/>
  <c r="U35" i="7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H6" i="4"/>
  <c r="H7" i="4"/>
  <c r="H8" i="4"/>
  <c r="K60" i="7" s="1"/>
  <c r="L60" i="7" s="1"/>
  <c r="V60" i="7" s="1"/>
  <c r="H9" i="4"/>
  <c r="H10" i="4"/>
  <c r="H11" i="4"/>
  <c r="H12" i="4"/>
  <c r="K24" i="7" s="1"/>
  <c r="L24" i="7" s="1"/>
  <c r="V24" i="7" s="1"/>
  <c r="K63" i="7"/>
  <c r="L63" i="7" s="1"/>
  <c r="V63" i="7" s="1"/>
  <c r="K41" i="7"/>
  <c r="L41" i="7" s="1"/>
  <c r="V41" i="7" s="1"/>
  <c r="K50" i="7"/>
  <c r="L50" i="7" s="1"/>
  <c r="V50" i="7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I23" i="7"/>
  <c r="I49" i="7"/>
  <c r="J49" i="7" s="1"/>
  <c r="U49" i="7" s="1"/>
  <c r="I41" i="7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14" i="1"/>
  <c r="J13" i="1"/>
  <c r="J12" i="1"/>
  <c r="J11" i="1"/>
  <c r="J10" i="1"/>
  <c r="J9" i="1"/>
  <c r="J8" i="1"/>
  <c r="J7" i="1"/>
  <c r="J6" i="1"/>
  <c r="E36" i="7"/>
  <c r="F36" i="7" s="1"/>
  <c r="S36" i="7" s="1"/>
  <c r="K15" i="7" l="1"/>
  <c r="L15" i="7" s="1"/>
  <c r="V15" i="7" s="1"/>
  <c r="E15" i="7"/>
  <c r="F15" i="7" s="1"/>
  <c r="S15" i="7" s="1"/>
  <c r="E65" i="7"/>
  <c r="F65" i="7" s="1"/>
  <c r="S65" i="7" s="1"/>
  <c r="K7" i="1"/>
  <c r="K9" i="1"/>
  <c r="K13" i="1"/>
  <c r="K15" i="1"/>
  <c r="K6" i="1"/>
  <c r="K10" i="1"/>
  <c r="K14" i="1"/>
  <c r="K11" i="1"/>
  <c r="K8" i="1"/>
  <c r="K12" i="1"/>
  <c r="M47" i="7"/>
  <c r="N47" i="7" s="1"/>
  <c r="W47" i="7" s="1"/>
  <c r="M38" i="7"/>
  <c r="N38" i="7" s="1"/>
  <c r="W38" i="7" s="1"/>
  <c r="M46" i="7"/>
  <c r="N46" i="7" s="1"/>
  <c r="W46" i="7" s="1"/>
  <c r="M54" i="7"/>
  <c r="N54" i="7" s="1"/>
  <c r="W54" i="7" s="1"/>
  <c r="M48" i="7"/>
  <c r="N48" i="7" s="1"/>
  <c r="W48" i="7" s="1"/>
  <c r="M66" i="7"/>
  <c r="N66" i="7" s="1"/>
  <c r="W66" i="7" s="1"/>
  <c r="M16" i="7"/>
  <c r="N16" i="7" s="1"/>
  <c r="W16" i="7" s="1"/>
  <c r="M15" i="7"/>
  <c r="N15" i="7" s="1"/>
  <c r="W15" i="7" s="1"/>
  <c r="M17" i="7"/>
  <c r="N17" i="7" s="1"/>
  <c r="W17" i="7" s="1"/>
  <c r="M49" i="7"/>
  <c r="N49" i="7" s="1"/>
  <c r="W49" i="7" s="1"/>
  <c r="M23" i="7"/>
  <c r="N23" i="7" s="1"/>
  <c r="W23" i="7" s="1"/>
  <c r="M59" i="7"/>
  <c r="N59" i="7" s="1"/>
  <c r="W59" i="7" s="1"/>
  <c r="K22" i="7"/>
  <c r="L22" i="7" s="1"/>
  <c r="V22" i="7" s="1"/>
  <c r="K49" i="7"/>
  <c r="L49" i="7" s="1"/>
  <c r="V49" i="7" s="1"/>
  <c r="K51" i="7"/>
  <c r="L51" i="7" s="1"/>
  <c r="V51" i="7" s="1"/>
  <c r="K27" i="7"/>
  <c r="L27" i="7" s="1"/>
  <c r="V27" i="7" s="1"/>
  <c r="G65" i="7"/>
  <c r="H65" i="7" s="1"/>
  <c r="T65" i="7" s="1"/>
  <c r="I65" i="7"/>
  <c r="I59" i="7"/>
  <c r="J59" i="7" s="1"/>
  <c r="U59" i="7" s="1"/>
  <c r="I48" i="7"/>
  <c r="J48" i="7" s="1"/>
  <c r="U48" i="7" s="1"/>
  <c r="I18" i="7"/>
  <c r="J18" i="7" s="1"/>
  <c r="U18" i="7" s="1"/>
  <c r="I15" i="7"/>
  <c r="J15" i="7" s="1"/>
  <c r="U15" i="7" s="1"/>
  <c r="I51" i="7"/>
  <c r="J51" i="7" s="1"/>
  <c r="U51" i="7" s="1"/>
  <c r="G66" i="7"/>
  <c r="H66" i="7" s="1"/>
  <c r="T66" i="7" s="1"/>
  <c r="G59" i="7"/>
  <c r="H59" i="7" s="1"/>
  <c r="T59" i="7" s="1"/>
  <c r="G5" i="7"/>
  <c r="H5" i="7" s="1"/>
  <c r="T5" i="7" s="1"/>
  <c r="G15" i="7"/>
  <c r="H15" i="7" s="1"/>
  <c r="T15" i="7" s="1"/>
  <c r="K23" i="7"/>
  <c r="L23" i="7" s="1"/>
  <c r="V23" i="7" s="1"/>
  <c r="K66" i="7"/>
  <c r="L66" i="7" s="1"/>
  <c r="V66" i="7" s="1"/>
  <c r="K59" i="7"/>
  <c r="L59" i="7" s="1"/>
  <c r="V59" i="7" s="1"/>
  <c r="K8" i="7"/>
  <c r="L8" i="7" s="1"/>
  <c r="V8" i="7" s="1"/>
  <c r="K48" i="7"/>
  <c r="L48" i="7" s="1"/>
  <c r="V48" i="7" s="1"/>
  <c r="K52" i="7"/>
  <c r="L52" i="7" s="1"/>
  <c r="V52" i="7" s="1"/>
  <c r="K46" i="7"/>
  <c r="L46" i="7" s="1"/>
  <c r="V46" i="7" s="1"/>
  <c r="I34" i="7"/>
  <c r="J34" i="7" s="1"/>
  <c r="U34" i="7" s="1"/>
  <c r="I29" i="7"/>
  <c r="J29" i="7" s="1"/>
  <c r="U29" i="7" s="1"/>
  <c r="G16" i="7"/>
  <c r="H16" i="7" s="1"/>
  <c r="T16" i="7" s="1"/>
  <c r="G49" i="7"/>
  <c r="H49" i="7" s="1"/>
  <c r="T49" i="7" s="1"/>
  <c r="G48" i="7"/>
  <c r="H48" i="7" s="1"/>
  <c r="T48" i="7" s="1"/>
  <c r="G34" i="7"/>
  <c r="G29" i="7"/>
  <c r="H29" i="7" s="1"/>
  <c r="T29" i="7" s="1"/>
  <c r="E30" i="7"/>
  <c r="F30" i="7" s="1"/>
  <c r="S30" i="7" s="1"/>
  <c r="E27" i="7"/>
  <c r="F27" i="7" s="1"/>
  <c r="S27" i="7" s="1"/>
  <c r="E64" i="7"/>
  <c r="F64" i="7" s="1"/>
  <c r="S64" i="7" s="1"/>
  <c r="E48" i="7"/>
  <c r="F48" i="7" s="1"/>
  <c r="E7" i="7"/>
  <c r="F7" i="7" s="1"/>
  <c r="S7" i="7" s="1"/>
  <c r="E59" i="7"/>
  <c r="F59" i="7" s="1"/>
  <c r="E16" i="7"/>
  <c r="F16" i="7" s="1"/>
  <c r="S16" i="7" s="1"/>
  <c r="N41" i="7"/>
  <c r="W41" i="7" s="1"/>
  <c r="N52" i="7"/>
  <c r="W52" i="7" s="1"/>
  <c r="N25" i="7"/>
  <c r="W25" i="7" s="1"/>
  <c r="K25" i="7"/>
  <c r="L25" i="7" s="1"/>
  <c r="V25" i="7" s="1"/>
  <c r="K54" i="7"/>
  <c r="L54" i="7" s="1"/>
  <c r="V54" i="7" s="1"/>
  <c r="K47" i="7"/>
  <c r="L47" i="7" s="1"/>
  <c r="V47" i="7" s="1"/>
  <c r="K30" i="7"/>
  <c r="L30" i="7" s="1"/>
  <c r="V30" i="7" s="1"/>
  <c r="K18" i="7"/>
  <c r="L18" i="7" s="1"/>
  <c r="V18" i="7" s="1"/>
  <c r="I52" i="7"/>
  <c r="J52" i="7" s="1"/>
  <c r="U52" i="7" s="1"/>
  <c r="I54" i="7"/>
  <c r="J54" i="7" s="1"/>
  <c r="U54" i="7" s="1"/>
  <c r="I66" i="7"/>
  <c r="J66" i="7" s="1"/>
  <c r="U66" i="7" s="1"/>
  <c r="I7" i="7"/>
  <c r="J7" i="7" s="1"/>
  <c r="U7" i="7" s="1"/>
  <c r="I46" i="7"/>
  <c r="J46" i="7" s="1"/>
  <c r="U46" i="7" s="1"/>
  <c r="I47" i="7"/>
  <c r="J47" i="7" s="1"/>
  <c r="U47" i="7" s="1"/>
  <c r="I60" i="7"/>
  <c r="J60" i="7" s="1"/>
  <c r="U60" i="7" s="1"/>
  <c r="I16" i="7"/>
  <c r="G33" i="7"/>
  <c r="G30" i="7"/>
  <c r="H30" i="7" s="1"/>
  <c r="T30" i="7" s="1"/>
  <c r="G18" i="7"/>
  <c r="H18" i="7" s="1"/>
  <c r="T18" i="7" s="1"/>
  <c r="G53" i="7"/>
  <c r="H53" i="7" s="1"/>
  <c r="T53" i="7" s="1"/>
  <c r="G54" i="7"/>
  <c r="H54" i="7" s="1"/>
  <c r="T54" i="7" s="1"/>
  <c r="G46" i="7"/>
  <c r="G47" i="7"/>
  <c r="H47" i="7" s="1"/>
  <c r="T47" i="7" s="1"/>
  <c r="E60" i="7"/>
  <c r="F60" i="7" s="1"/>
  <c r="S60" i="7" s="1"/>
  <c r="E5" i="7"/>
  <c r="F5" i="7" s="1"/>
  <c r="S5" i="7" s="1"/>
  <c r="E54" i="7"/>
  <c r="F54" i="7" s="1"/>
  <c r="S54" i="7" s="1"/>
  <c r="E46" i="7"/>
  <c r="F46" i="7" s="1"/>
  <c r="S46" i="7" s="1"/>
  <c r="E47" i="7"/>
  <c r="F47" i="7" s="1"/>
  <c r="S47" i="7" s="1"/>
  <c r="E33" i="7"/>
  <c r="F33" i="7" s="1"/>
  <c r="S33" i="7" s="1"/>
  <c r="E34" i="7"/>
  <c r="F34" i="7" s="1"/>
  <c r="S34" i="7" s="1"/>
  <c r="N57" i="7"/>
  <c r="W57" i="7" s="1"/>
  <c r="K55" i="7"/>
  <c r="L55" i="7" s="1"/>
  <c r="V55" i="7" s="1"/>
  <c r="K16" i="7"/>
  <c r="L16" i="7" s="1"/>
  <c r="K53" i="7"/>
  <c r="L53" i="7" s="1"/>
  <c r="V53" i="7" s="1"/>
  <c r="I24" i="7"/>
  <c r="I53" i="7"/>
  <c r="J53" i="7" s="1"/>
  <c r="U53" i="7" s="1"/>
  <c r="G60" i="7"/>
  <c r="H60" i="7" s="1"/>
  <c r="T60" i="7" s="1"/>
  <c r="G51" i="7"/>
  <c r="H51" i="7" s="1"/>
  <c r="T51" i="7" s="1"/>
  <c r="E53" i="7"/>
  <c r="F53" i="7" s="1"/>
  <c r="S53" i="7" s="1"/>
  <c r="E9" i="7"/>
  <c r="F9" i="7" s="1"/>
  <c r="S9" i="7" s="1"/>
  <c r="E49" i="7"/>
  <c r="F49" i="7" s="1"/>
  <c r="E66" i="7"/>
  <c r="F66" i="7" s="1"/>
  <c r="S66" i="7" s="1"/>
  <c r="I27" i="7"/>
  <c r="J27" i="7" s="1"/>
  <c r="U27" i="7" s="1"/>
  <c r="G62" i="7"/>
  <c r="H62" i="7" s="1"/>
  <c r="T62" i="7" s="1"/>
  <c r="G24" i="7"/>
  <c r="H24" i="7" s="1"/>
  <c r="T24" i="7" s="1"/>
  <c r="G17" i="7"/>
  <c r="H17" i="7" s="1"/>
  <c r="T17" i="7" s="1"/>
  <c r="G52" i="7"/>
  <c r="H52" i="7" s="1"/>
  <c r="T52" i="7" s="1"/>
  <c r="E28" i="7"/>
  <c r="F28" i="7" s="1"/>
  <c r="S28" i="7" s="1"/>
  <c r="E51" i="7"/>
  <c r="F51" i="7" s="1"/>
  <c r="E24" i="7"/>
  <c r="F24" i="7" s="1"/>
  <c r="S24" i="7" s="1"/>
  <c r="E52" i="7"/>
  <c r="F52" i="7" s="1"/>
  <c r="E39" i="7"/>
  <c r="F39" i="7" s="1"/>
  <c r="S39" i="7" s="1"/>
  <c r="G19" i="7"/>
  <c r="H19" i="7" s="1"/>
  <c r="T19" i="7" s="1"/>
  <c r="G20" i="7"/>
  <c r="H20" i="7" s="1"/>
  <c r="T20" i="7" s="1"/>
  <c r="G9" i="7"/>
  <c r="H9" i="7" s="1"/>
  <c r="T9" i="7" s="1"/>
  <c r="G39" i="7"/>
  <c r="H39" i="7" s="1"/>
  <c r="T39" i="7" s="1"/>
  <c r="G28" i="7"/>
  <c r="H28" i="7" s="1"/>
  <c r="T28" i="7" s="1"/>
  <c r="E62" i="7"/>
  <c r="F62" i="7" s="1"/>
  <c r="S62" i="7" s="1"/>
  <c r="E29" i="7"/>
  <c r="F29" i="7" s="1"/>
  <c r="E19" i="7"/>
  <c r="F19" i="7" s="1"/>
  <c r="S19" i="7" s="1"/>
  <c r="E20" i="7"/>
  <c r="F20" i="7" s="1"/>
  <c r="N64" i="7"/>
  <c r="W64" i="7" s="1"/>
  <c r="N27" i="7"/>
  <c r="W27" i="7" s="1"/>
  <c r="N53" i="7"/>
  <c r="W53" i="7" s="1"/>
  <c r="N39" i="7"/>
  <c r="N8" i="7"/>
  <c r="W8" i="7" s="1"/>
  <c r="K10" i="7"/>
  <c r="L10" i="7" s="1"/>
  <c r="V10" i="7" s="1"/>
  <c r="K19" i="7"/>
  <c r="L19" i="7" s="1"/>
  <c r="V19" i="7" s="1"/>
  <c r="K26" i="7"/>
  <c r="L26" i="7" s="1"/>
  <c r="V26" i="7" s="1"/>
  <c r="K64" i="7"/>
  <c r="L64" i="7" s="1"/>
  <c r="V64" i="7" s="1"/>
  <c r="K61" i="7"/>
  <c r="L61" i="7" s="1"/>
  <c r="V61" i="7" s="1"/>
  <c r="K43" i="7"/>
  <c r="L43" i="7" s="1"/>
  <c r="V43" i="7" s="1"/>
  <c r="K38" i="7"/>
  <c r="L38" i="7" s="1"/>
  <c r="V38" i="7" s="1"/>
  <c r="K39" i="7"/>
  <c r="L39" i="7" s="1"/>
  <c r="V39" i="7" s="1"/>
  <c r="K35" i="7"/>
  <c r="L35" i="7" s="1"/>
  <c r="V35" i="7" s="1"/>
  <c r="K36" i="7"/>
  <c r="L36" i="7" s="1"/>
  <c r="V36" i="7" s="1"/>
  <c r="K56" i="7"/>
  <c r="L56" i="7" s="1"/>
  <c r="V56" i="7" s="1"/>
  <c r="I19" i="7"/>
  <c r="J19" i="7" s="1"/>
  <c r="U19" i="7" s="1"/>
  <c r="I39" i="7"/>
  <c r="J39" i="7" s="1"/>
  <c r="U39" i="7" s="1"/>
  <c r="I26" i="7"/>
  <c r="J26" i="7" s="1"/>
  <c r="U26" i="7" s="1"/>
  <c r="I64" i="7"/>
  <c r="J64" i="7" s="1"/>
  <c r="U64" i="7" s="1"/>
  <c r="I50" i="7"/>
  <c r="J50" i="7" s="1"/>
  <c r="U50" i="7" s="1"/>
  <c r="I61" i="7"/>
  <c r="J61" i="7" s="1"/>
  <c r="U61" i="7" s="1"/>
  <c r="G64" i="7"/>
  <c r="H64" i="7" s="1"/>
  <c r="T64" i="7" s="1"/>
  <c r="G43" i="7"/>
  <c r="H43" i="7" s="1"/>
  <c r="T43" i="7" s="1"/>
  <c r="G23" i="7"/>
  <c r="E18" i="7"/>
  <c r="F18" i="7" s="1"/>
  <c r="S18" i="7" s="1"/>
  <c r="E26" i="7"/>
  <c r="F26" i="7" s="1"/>
  <c r="S26" i="7" s="1"/>
  <c r="O44" i="7"/>
  <c r="W44" i="7"/>
  <c r="R44" i="7" s="1"/>
  <c r="N10" i="7"/>
  <c r="W10" i="7" s="1"/>
  <c r="N43" i="7"/>
  <c r="W43" i="7" s="1"/>
  <c r="N26" i="7"/>
  <c r="W26" i="7" s="1"/>
  <c r="N22" i="7"/>
  <c r="W22" i="7" s="1"/>
  <c r="N56" i="7"/>
  <c r="W56" i="7" s="1"/>
  <c r="K17" i="7"/>
  <c r="L17" i="7" s="1"/>
  <c r="V17" i="7" s="1"/>
  <c r="I25" i="7"/>
  <c r="J25" i="7" s="1"/>
  <c r="U25" i="7" s="1"/>
  <c r="I8" i="7"/>
  <c r="J8" i="7" s="1"/>
  <c r="U8" i="7" s="1"/>
  <c r="I43" i="7"/>
  <c r="J43" i="7" s="1"/>
  <c r="U43" i="7" s="1"/>
  <c r="I55" i="7"/>
  <c r="J55" i="7" s="1"/>
  <c r="U55" i="7" s="1"/>
  <c r="I17" i="7"/>
  <c r="I56" i="7"/>
  <c r="J56" i="7" s="1"/>
  <c r="U56" i="7" s="1"/>
  <c r="I22" i="7"/>
  <c r="J22" i="7" s="1"/>
  <c r="U22" i="7" s="1"/>
  <c r="I38" i="7"/>
  <c r="J38" i="7" s="1"/>
  <c r="U38" i="7" s="1"/>
  <c r="G40" i="7"/>
  <c r="H40" i="7" s="1"/>
  <c r="T40" i="7" s="1"/>
  <c r="G25" i="7"/>
  <c r="G57" i="7"/>
  <c r="G55" i="7"/>
  <c r="H55" i="7" s="1"/>
  <c r="T55" i="7" s="1"/>
  <c r="G50" i="7"/>
  <c r="H50" i="7" s="1"/>
  <c r="T50" i="7" s="1"/>
  <c r="G10" i="7"/>
  <c r="H10" i="7" s="1"/>
  <c r="T10" i="7" s="1"/>
  <c r="G26" i="7"/>
  <c r="H26" i="7" s="1"/>
  <c r="T26" i="7" s="1"/>
  <c r="G63" i="7"/>
  <c r="G61" i="7"/>
  <c r="H61" i="7" s="1"/>
  <c r="T61" i="7" s="1"/>
  <c r="G41" i="7"/>
  <c r="H41" i="7" s="1"/>
  <c r="T41" i="7" s="1"/>
  <c r="G8" i="7"/>
  <c r="H8" i="7" s="1"/>
  <c r="T8" i="7" s="1"/>
  <c r="G22" i="7"/>
  <c r="H22" i="7" s="1"/>
  <c r="T22" i="7" s="1"/>
  <c r="G56" i="7"/>
  <c r="H56" i="7" s="1"/>
  <c r="T56" i="7" s="1"/>
  <c r="G58" i="7"/>
  <c r="G38" i="7"/>
  <c r="H38" i="7" s="1"/>
  <c r="T38" i="7" s="1"/>
  <c r="E23" i="7"/>
  <c r="F23" i="7" s="1"/>
  <c r="S23" i="7" s="1"/>
  <c r="E35" i="7"/>
  <c r="F35" i="7" s="1"/>
  <c r="S35" i="7" s="1"/>
  <c r="E25" i="7"/>
  <c r="E10" i="7"/>
  <c r="F10" i="7" s="1"/>
  <c r="E17" i="7"/>
  <c r="F17" i="7" s="1"/>
  <c r="S17" i="7" s="1"/>
  <c r="E61" i="7"/>
  <c r="F61" i="7" s="1"/>
  <c r="S61" i="7" s="1"/>
  <c r="E40" i="7"/>
  <c r="F40" i="7" s="1"/>
  <c r="E50" i="7"/>
  <c r="F50" i="7" s="1"/>
  <c r="S50" i="7" s="1"/>
  <c r="E63" i="7"/>
  <c r="E41" i="7"/>
  <c r="F41" i="7" s="1"/>
  <c r="S41" i="7" s="1"/>
  <c r="E8" i="7"/>
  <c r="F8" i="7" s="1"/>
  <c r="S8" i="7" s="1"/>
  <c r="E55" i="7"/>
  <c r="F55" i="7" s="1"/>
  <c r="E43" i="7"/>
  <c r="F43" i="7" s="1"/>
  <c r="S43" i="7" s="1"/>
  <c r="E22" i="7"/>
  <c r="F22" i="7" s="1"/>
  <c r="S22" i="7" s="1"/>
  <c r="E57" i="7"/>
  <c r="F57" i="7" s="1"/>
  <c r="S57" i="7" s="1"/>
  <c r="E56" i="7"/>
  <c r="F56" i="7" s="1"/>
  <c r="E58" i="7"/>
  <c r="F58" i="7" s="1"/>
  <c r="S58" i="7" s="1"/>
  <c r="E38" i="7"/>
  <c r="F38" i="7" s="1"/>
  <c r="K58" i="7"/>
  <c r="K57" i="7"/>
  <c r="I58" i="7"/>
  <c r="J58" i="7" s="1"/>
  <c r="U58" i="7" s="1"/>
  <c r="I57" i="7"/>
  <c r="J57" i="7" s="1"/>
  <c r="U57" i="7" s="1"/>
  <c r="M68" i="7" l="1"/>
  <c r="R5" i="7"/>
  <c r="O15" i="7"/>
  <c r="R15" i="7"/>
  <c r="S48" i="7"/>
  <c r="R48" i="7" s="1"/>
  <c r="O48" i="7"/>
  <c r="S59" i="7"/>
  <c r="R59" i="7" s="1"/>
  <c r="O59" i="7"/>
  <c r="R66" i="7"/>
  <c r="R50" i="7"/>
  <c r="R30" i="7"/>
  <c r="O30" i="7"/>
  <c r="R60" i="7"/>
  <c r="O5" i="7"/>
  <c r="O47" i="7"/>
  <c r="R47" i="7"/>
  <c r="R54" i="7"/>
  <c r="O54" i="7"/>
  <c r="V16" i="7"/>
  <c r="O60" i="7"/>
  <c r="R27" i="7"/>
  <c r="R28" i="7"/>
  <c r="R22" i="7"/>
  <c r="O27" i="7"/>
  <c r="R62" i="7"/>
  <c r="S49" i="7"/>
  <c r="R49" i="7" s="1"/>
  <c r="O49" i="7"/>
  <c r="O39" i="7"/>
  <c r="O66" i="7"/>
  <c r="O26" i="7"/>
  <c r="W39" i="7"/>
  <c r="R39" i="7" s="1"/>
  <c r="O62" i="7"/>
  <c r="O19" i="7"/>
  <c r="O28" i="7"/>
  <c r="O9" i="7"/>
  <c r="R64" i="7"/>
  <c r="R19" i="7"/>
  <c r="O53" i="7"/>
  <c r="R9" i="7"/>
  <c r="O43" i="7"/>
  <c r="R43" i="7"/>
  <c r="O64" i="7"/>
  <c r="R53" i="7"/>
  <c r="O50" i="7"/>
  <c r="R26" i="7"/>
  <c r="O22" i="7"/>
  <c r="O8" i="7"/>
  <c r="R8" i="7"/>
  <c r="S52" i="7"/>
  <c r="R52" i="7" s="1"/>
  <c r="O52" i="7"/>
  <c r="S51" i="7"/>
  <c r="R51" i="7" s="1"/>
  <c r="O51" i="7"/>
  <c r="S29" i="7"/>
  <c r="R29" i="7" s="1"/>
  <c r="O29" i="7"/>
  <c r="S20" i="7"/>
  <c r="R20" i="7" s="1"/>
  <c r="O20" i="7"/>
  <c r="O38" i="7"/>
  <c r="S38" i="7"/>
  <c r="R38" i="7" s="1"/>
  <c r="O56" i="7"/>
  <c r="S56" i="7"/>
  <c r="R56" i="7" s="1"/>
  <c r="O55" i="7"/>
  <c r="S55" i="7"/>
  <c r="R55" i="7" s="1"/>
  <c r="O40" i="7"/>
  <c r="S40" i="7"/>
  <c r="R40" i="7" s="1"/>
  <c r="O10" i="7"/>
  <c r="S10" i="7"/>
  <c r="R10" i="7" s="1"/>
  <c r="P44" i="7"/>
  <c r="N36" i="7"/>
  <c r="W36" i="7" s="1"/>
  <c r="N18" i="7"/>
  <c r="A18" i="7" s="1"/>
  <c r="K4" i="7"/>
  <c r="K68" i="7" s="1"/>
  <c r="I4" i="7"/>
  <c r="G4" i="7"/>
  <c r="E4" i="7"/>
  <c r="E68" i="7" s="1"/>
  <c r="A66" i="7"/>
  <c r="A64" i="7"/>
  <c r="A62" i="7"/>
  <c r="A56" i="7"/>
  <c r="A54" i="7"/>
  <c r="A53" i="7"/>
  <c r="A52" i="7"/>
  <c r="A51" i="7"/>
  <c r="A50" i="7"/>
  <c r="A49" i="7"/>
  <c r="A48" i="7"/>
  <c r="A47" i="7"/>
  <c r="A44" i="7"/>
  <c r="A43" i="7"/>
  <c r="A42" i="7"/>
  <c r="A40" i="7"/>
  <c r="A39" i="7"/>
  <c r="A38" i="7"/>
  <c r="A37" i="7"/>
  <c r="A32" i="7"/>
  <c r="A31" i="7"/>
  <c r="A29" i="7"/>
  <c r="A28" i="7"/>
  <c r="A27" i="7"/>
  <c r="A26" i="7"/>
  <c r="A21" i="7"/>
  <c r="A20" i="7"/>
  <c r="A19" i="7"/>
  <c r="A15" i="7"/>
  <c r="A14" i="7"/>
  <c r="A13" i="7"/>
  <c r="A12" i="7"/>
  <c r="A11" i="7"/>
  <c r="A9" i="7"/>
  <c r="A6" i="7"/>
  <c r="A5" i="7"/>
  <c r="J41" i="7"/>
  <c r="U41" i="7" s="1"/>
  <c r="R41" i="7" s="1"/>
  <c r="K66" i="6"/>
  <c r="L66" i="6" s="1"/>
  <c r="V66" i="6" s="1"/>
  <c r="G66" i="6"/>
  <c r="H66" i="6" s="1"/>
  <c r="T66" i="6" s="1"/>
  <c r="E66" i="6"/>
  <c r="F66" i="6" s="1"/>
  <c r="S66" i="6" s="1"/>
  <c r="K65" i="6"/>
  <c r="L65" i="6" s="1"/>
  <c r="V65" i="6" s="1"/>
  <c r="I65" i="6"/>
  <c r="G65" i="6"/>
  <c r="H65" i="6" s="1"/>
  <c r="T65" i="6" s="1"/>
  <c r="E65" i="6"/>
  <c r="F65" i="6" s="1"/>
  <c r="S65" i="6" s="1"/>
  <c r="K64" i="6"/>
  <c r="L64" i="6" s="1"/>
  <c r="I64" i="6"/>
  <c r="J64" i="6" s="1"/>
  <c r="U64" i="6" s="1"/>
  <c r="G64" i="6"/>
  <c r="H64" i="6" s="1"/>
  <c r="T64" i="6" s="1"/>
  <c r="E64" i="6"/>
  <c r="F64" i="6" s="1"/>
  <c r="S64" i="6" s="1"/>
  <c r="K63" i="6"/>
  <c r="L63" i="6" s="1"/>
  <c r="V63" i="6" s="1"/>
  <c r="I63" i="6"/>
  <c r="G63" i="6"/>
  <c r="E63" i="6"/>
  <c r="K62" i="6"/>
  <c r="L62" i="6" s="1"/>
  <c r="I62" i="6"/>
  <c r="J62" i="6" s="1"/>
  <c r="U62" i="6" s="1"/>
  <c r="G62" i="6"/>
  <c r="H62" i="6" s="1"/>
  <c r="T62" i="6" s="1"/>
  <c r="E62" i="6"/>
  <c r="F62" i="6" s="1"/>
  <c r="S62" i="6" s="1"/>
  <c r="K61" i="6"/>
  <c r="L61" i="6" s="1"/>
  <c r="V61" i="6" s="1"/>
  <c r="I61" i="6"/>
  <c r="J61" i="6" s="1"/>
  <c r="U61" i="6" s="1"/>
  <c r="G61" i="6"/>
  <c r="H61" i="6" s="1"/>
  <c r="T61" i="6" s="1"/>
  <c r="E61" i="6"/>
  <c r="F61" i="6" s="1"/>
  <c r="S61" i="6" s="1"/>
  <c r="K60" i="6"/>
  <c r="L60" i="6" s="1"/>
  <c r="V60" i="6" s="1"/>
  <c r="G60" i="6"/>
  <c r="E60" i="6"/>
  <c r="F60" i="6" s="1"/>
  <c r="S60" i="6" s="1"/>
  <c r="K59" i="6"/>
  <c r="L59" i="6" s="1"/>
  <c r="V59" i="6" s="1"/>
  <c r="G59" i="6"/>
  <c r="H59" i="6" s="1"/>
  <c r="T59" i="6" s="1"/>
  <c r="E59" i="6"/>
  <c r="F59" i="6" s="1"/>
  <c r="S59" i="6" s="1"/>
  <c r="K58" i="6"/>
  <c r="L58" i="6" s="1"/>
  <c r="V58" i="6" s="1"/>
  <c r="G58" i="6"/>
  <c r="E58" i="6"/>
  <c r="F58" i="6" s="1"/>
  <c r="S58" i="6" s="1"/>
  <c r="K57" i="6"/>
  <c r="L57" i="6" s="1"/>
  <c r="V57" i="6" s="1"/>
  <c r="I57" i="6"/>
  <c r="J57" i="6" s="1"/>
  <c r="U57" i="6" s="1"/>
  <c r="G57" i="6"/>
  <c r="E57" i="6"/>
  <c r="F57" i="6" s="1"/>
  <c r="S57" i="6" s="1"/>
  <c r="K56" i="6"/>
  <c r="L56" i="6" s="1"/>
  <c r="V56" i="6" s="1"/>
  <c r="I56" i="6"/>
  <c r="J56" i="6" s="1"/>
  <c r="U56" i="6" s="1"/>
  <c r="G56" i="6"/>
  <c r="H56" i="6" s="1"/>
  <c r="T56" i="6" s="1"/>
  <c r="E56" i="6"/>
  <c r="F56" i="6" s="1"/>
  <c r="S56" i="6" s="1"/>
  <c r="K55" i="6"/>
  <c r="L55" i="6" s="1"/>
  <c r="V55" i="6" s="1"/>
  <c r="G55" i="6"/>
  <c r="H55" i="6" s="1"/>
  <c r="T55" i="6" s="1"/>
  <c r="E55" i="6"/>
  <c r="F55" i="6" s="1"/>
  <c r="S55" i="6" s="1"/>
  <c r="K54" i="6"/>
  <c r="L54" i="6" s="1"/>
  <c r="V54" i="6" s="1"/>
  <c r="I54" i="6"/>
  <c r="J54" i="6" s="1"/>
  <c r="U54" i="6" s="1"/>
  <c r="G54" i="6"/>
  <c r="H54" i="6" s="1"/>
  <c r="T54" i="6" s="1"/>
  <c r="E54" i="6"/>
  <c r="F54" i="6" s="1"/>
  <c r="S54" i="6" s="1"/>
  <c r="K53" i="6"/>
  <c r="L53" i="6" s="1"/>
  <c r="V53" i="6" s="1"/>
  <c r="I53" i="6"/>
  <c r="J53" i="6" s="1"/>
  <c r="U53" i="6" s="1"/>
  <c r="G53" i="6"/>
  <c r="H53" i="6" s="1"/>
  <c r="T53" i="6" s="1"/>
  <c r="E53" i="6"/>
  <c r="F53" i="6" s="1"/>
  <c r="S53" i="6" s="1"/>
  <c r="K52" i="6"/>
  <c r="L52" i="6" s="1"/>
  <c r="I52" i="6"/>
  <c r="J52" i="6" s="1"/>
  <c r="U52" i="6" s="1"/>
  <c r="G52" i="6"/>
  <c r="H52" i="6" s="1"/>
  <c r="T52" i="6" s="1"/>
  <c r="E52" i="6"/>
  <c r="F52" i="6" s="1"/>
  <c r="S52" i="6" s="1"/>
  <c r="K51" i="6"/>
  <c r="L51" i="6" s="1"/>
  <c r="I51" i="6"/>
  <c r="J51" i="6" s="1"/>
  <c r="U51" i="6" s="1"/>
  <c r="G51" i="6"/>
  <c r="H51" i="6" s="1"/>
  <c r="T51" i="6" s="1"/>
  <c r="E51" i="6"/>
  <c r="F51" i="6" s="1"/>
  <c r="S51" i="6" s="1"/>
  <c r="K50" i="6"/>
  <c r="L50" i="6" s="1"/>
  <c r="V50" i="6" s="1"/>
  <c r="I50" i="6"/>
  <c r="J50" i="6" s="1"/>
  <c r="U50" i="6" s="1"/>
  <c r="G50" i="6"/>
  <c r="H50" i="6" s="1"/>
  <c r="T50" i="6" s="1"/>
  <c r="E50" i="6"/>
  <c r="F50" i="6" s="1"/>
  <c r="K49" i="6"/>
  <c r="L49" i="6" s="1"/>
  <c r="V49" i="6" s="1"/>
  <c r="I49" i="6"/>
  <c r="J49" i="6" s="1"/>
  <c r="U49" i="6" s="1"/>
  <c r="G49" i="6"/>
  <c r="H49" i="6" s="1"/>
  <c r="T49" i="6" s="1"/>
  <c r="E49" i="6"/>
  <c r="F49" i="6" s="1"/>
  <c r="S49" i="6" s="1"/>
  <c r="K48" i="6"/>
  <c r="L48" i="6" s="1"/>
  <c r="I48" i="6"/>
  <c r="J48" i="6" s="1"/>
  <c r="U48" i="6" s="1"/>
  <c r="G48" i="6"/>
  <c r="H48" i="6" s="1"/>
  <c r="T48" i="6" s="1"/>
  <c r="E48" i="6"/>
  <c r="F48" i="6" s="1"/>
  <c r="S48" i="6" s="1"/>
  <c r="K47" i="6"/>
  <c r="L47" i="6" s="1"/>
  <c r="I47" i="6"/>
  <c r="J47" i="6" s="1"/>
  <c r="U47" i="6" s="1"/>
  <c r="G47" i="6"/>
  <c r="H47" i="6" s="1"/>
  <c r="T47" i="6" s="1"/>
  <c r="E47" i="6"/>
  <c r="F47" i="6" s="1"/>
  <c r="S47" i="6" s="1"/>
  <c r="K46" i="6"/>
  <c r="L46" i="6" s="1"/>
  <c r="V46" i="6" s="1"/>
  <c r="I46" i="6"/>
  <c r="J46" i="6" s="1"/>
  <c r="U46" i="6" s="1"/>
  <c r="G46" i="6"/>
  <c r="E46" i="6"/>
  <c r="F46" i="6" s="1"/>
  <c r="S46" i="6" s="1"/>
  <c r="K45" i="6"/>
  <c r="L45" i="6" s="1"/>
  <c r="V45" i="6" s="1"/>
  <c r="G45" i="6"/>
  <c r="H45" i="6" s="1"/>
  <c r="T45" i="6" s="1"/>
  <c r="E45" i="6"/>
  <c r="F45" i="6" s="1"/>
  <c r="S45" i="6" s="1"/>
  <c r="K44" i="6"/>
  <c r="L44" i="6" s="1"/>
  <c r="V44" i="6" s="1"/>
  <c r="I44" i="6"/>
  <c r="J44" i="6" s="1"/>
  <c r="G44" i="6"/>
  <c r="H44" i="6" s="1"/>
  <c r="T44" i="6" s="1"/>
  <c r="E44" i="6"/>
  <c r="F44" i="6" s="1"/>
  <c r="S44" i="6" s="1"/>
  <c r="K43" i="6"/>
  <c r="L43" i="6" s="1"/>
  <c r="I43" i="6"/>
  <c r="J43" i="6" s="1"/>
  <c r="U43" i="6" s="1"/>
  <c r="G43" i="6"/>
  <c r="H43" i="6" s="1"/>
  <c r="T43" i="6" s="1"/>
  <c r="E43" i="6"/>
  <c r="F43" i="6" s="1"/>
  <c r="S43" i="6" s="1"/>
  <c r="K42" i="6"/>
  <c r="L42" i="6" s="1"/>
  <c r="I42" i="6"/>
  <c r="J42" i="6" s="1"/>
  <c r="U42" i="6" s="1"/>
  <c r="G42" i="6"/>
  <c r="H42" i="6" s="1"/>
  <c r="T42" i="6" s="1"/>
  <c r="E42" i="6"/>
  <c r="F42" i="6" s="1"/>
  <c r="S42" i="6" s="1"/>
  <c r="K41" i="6"/>
  <c r="L41" i="6" s="1"/>
  <c r="V41" i="6" s="1"/>
  <c r="I41" i="6"/>
  <c r="J41" i="6" s="1"/>
  <c r="U41" i="6" s="1"/>
  <c r="G41" i="6"/>
  <c r="H41" i="6" s="1"/>
  <c r="T41" i="6" s="1"/>
  <c r="E41" i="6"/>
  <c r="F41" i="6" s="1"/>
  <c r="S41" i="6" s="1"/>
  <c r="K40" i="6"/>
  <c r="L40" i="6" s="1"/>
  <c r="V40" i="6" s="1"/>
  <c r="I40" i="6"/>
  <c r="J40" i="6" s="1"/>
  <c r="U40" i="6" s="1"/>
  <c r="G40" i="6"/>
  <c r="H40" i="6" s="1"/>
  <c r="T40" i="6" s="1"/>
  <c r="E40" i="6"/>
  <c r="F40" i="6" s="1"/>
  <c r="S40" i="6" s="1"/>
  <c r="K39" i="6"/>
  <c r="L39" i="6" s="1"/>
  <c r="V39" i="6" s="1"/>
  <c r="G39" i="6"/>
  <c r="H39" i="6" s="1"/>
  <c r="T39" i="6" s="1"/>
  <c r="E39" i="6"/>
  <c r="F39" i="6" s="1"/>
  <c r="S39" i="6" s="1"/>
  <c r="K38" i="6"/>
  <c r="L38" i="6" s="1"/>
  <c r="V38" i="6" s="1"/>
  <c r="G38" i="6"/>
  <c r="H38" i="6" s="1"/>
  <c r="T38" i="6" s="1"/>
  <c r="E38" i="6"/>
  <c r="F38" i="6" s="1"/>
  <c r="S38" i="6" s="1"/>
  <c r="K37" i="6"/>
  <c r="L37" i="6" s="1"/>
  <c r="V37" i="6" s="1"/>
  <c r="I37" i="6"/>
  <c r="J37" i="6" s="1"/>
  <c r="U37" i="6" s="1"/>
  <c r="G37" i="6"/>
  <c r="H37" i="6" s="1"/>
  <c r="T37" i="6" s="1"/>
  <c r="E37" i="6"/>
  <c r="F37" i="6" s="1"/>
  <c r="S37" i="6" s="1"/>
  <c r="K36" i="6"/>
  <c r="L36" i="6" s="1"/>
  <c r="V36" i="6" s="1"/>
  <c r="I36" i="6"/>
  <c r="J36" i="6" s="1"/>
  <c r="U36" i="6" s="1"/>
  <c r="G36" i="6"/>
  <c r="E36" i="6"/>
  <c r="F36" i="6" s="1"/>
  <c r="S36" i="6" s="1"/>
  <c r="K35" i="6"/>
  <c r="L35" i="6" s="1"/>
  <c r="V35" i="6" s="1"/>
  <c r="I35" i="6"/>
  <c r="J35" i="6" s="1"/>
  <c r="U35" i="6" s="1"/>
  <c r="G35" i="6"/>
  <c r="E35" i="6"/>
  <c r="F35" i="6" s="1"/>
  <c r="S35" i="6" s="1"/>
  <c r="K34" i="6"/>
  <c r="L34" i="6" s="1"/>
  <c r="V34" i="6" s="1"/>
  <c r="I34" i="6"/>
  <c r="J34" i="6" s="1"/>
  <c r="U34" i="6" s="1"/>
  <c r="G34" i="6"/>
  <c r="E34" i="6"/>
  <c r="F34" i="6" s="1"/>
  <c r="S34" i="6" s="1"/>
  <c r="K33" i="6"/>
  <c r="L33" i="6" s="1"/>
  <c r="V33" i="6" s="1"/>
  <c r="G33" i="6"/>
  <c r="E33" i="6"/>
  <c r="F33" i="6" s="1"/>
  <c r="S33" i="6" s="1"/>
  <c r="K32" i="6"/>
  <c r="L32" i="6" s="1"/>
  <c r="I32" i="6"/>
  <c r="J32" i="6" s="1"/>
  <c r="U32" i="6" s="1"/>
  <c r="G32" i="6"/>
  <c r="H32" i="6" s="1"/>
  <c r="T32" i="6" s="1"/>
  <c r="E32" i="6"/>
  <c r="F32" i="6" s="1"/>
  <c r="S32" i="6" s="1"/>
  <c r="K31" i="6"/>
  <c r="L31" i="6" s="1"/>
  <c r="V31" i="6" s="1"/>
  <c r="I31" i="6"/>
  <c r="J31" i="6" s="1"/>
  <c r="U31" i="6" s="1"/>
  <c r="G31" i="6"/>
  <c r="H31" i="6" s="1"/>
  <c r="T31" i="6" s="1"/>
  <c r="E31" i="6"/>
  <c r="K30" i="6"/>
  <c r="L30" i="6" s="1"/>
  <c r="V30" i="6" s="1"/>
  <c r="G30" i="6"/>
  <c r="H30" i="6" s="1"/>
  <c r="T30" i="6" s="1"/>
  <c r="E30" i="6"/>
  <c r="F30" i="6" s="1"/>
  <c r="S30" i="6" s="1"/>
  <c r="K29" i="6"/>
  <c r="L29" i="6" s="1"/>
  <c r="V29" i="6" s="1"/>
  <c r="I29" i="6"/>
  <c r="J29" i="6" s="1"/>
  <c r="U29" i="6" s="1"/>
  <c r="G29" i="6"/>
  <c r="H29" i="6" s="1"/>
  <c r="T29" i="6" s="1"/>
  <c r="E29" i="6"/>
  <c r="F29" i="6" s="1"/>
  <c r="S29" i="6" s="1"/>
  <c r="K28" i="6"/>
  <c r="L28" i="6" s="1"/>
  <c r="I28" i="6"/>
  <c r="J28" i="6" s="1"/>
  <c r="U28" i="6" s="1"/>
  <c r="G28" i="6"/>
  <c r="H28" i="6" s="1"/>
  <c r="T28" i="6" s="1"/>
  <c r="E28" i="6"/>
  <c r="F28" i="6" s="1"/>
  <c r="S28" i="6" s="1"/>
  <c r="K27" i="6"/>
  <c r="L27" i="6" s="1"/>
  <c r="I27" i="6"/>
  <c r="J27" i="6" s="1"/>
  <c r="U27" i="6" s="1"/>
  <c r="G27" i="6"/>
  <c r="H27" i="6" s="1"/>
  <c r="T27" i="6" s="1"/>
  <c r="E27" i="6"/>
  <c r="F27" i="6" s="1"/>
  <c r="S27" i="6" s="1"/>
  <c r="K26" i="6"/>
  <c r="L26" i="6" s="1"/>
  <c r="V26" i="6" s="1"/>
  <c r="I26" i="6"/>
  <c r="J26" i="6" s="1"/>
  <c r="U26" i="6" s="1"/>
  <c r="G26" i="6"/>
  <c r="H26" i="6" s="1"/>
  <c r="T26" i="6" s="1"/>
  <c r="E26" i="6"/>
  <c r="F26" i="6" s="1"/>
  <c r="S26" i="6" s="1"/>
  <c r="K25" i="6"/>
  <c r="L25" i="6" s="1"/>
  <c r="V25" i="6" s="1"/>
  <c r="G25" i="6"/>
  <c r="H25" i="6" s="1"/>
  <c r="T25" i="6" s="1"/>
  <c r="E25" i="6"/>
  <c r="K24" i="6"/>
  <c r="L24" i="6" s="1"/>
  <c r="V24" i="6" s="1"/>
  <c r="G24" i="6"/>
  <c r="H24" i="6" s="1"/>
  <c r="T24" i="6" s="1"/>
  <c r="E24" i="6"/>
  <c r="F24" i="6" s="1"/>
  <c r="S24" i="6" s="1"/>
  <c r="K23" i="6"/>
  <c r="L23" i="6" s="1"/>
  <c r="V23" i="6" s="1"/>
  <c r="I23" i="6"/>
  <c r="G23" i="6"/>
  <c r="E23" i="6"/>
  <c r="F23" i="6" s="1"/>
  <c r="S23" i="6" s="1"/>
  <c r="K22" i="6"/>
  <c r="L22" i="6" s="1"/>
  <c r="V22" i="6" s="1"/>
  <c r="G22" i="6"/>
  <c r="H22" i="6" s="1"/>
  <c r="T22" i="6" s="1"/>
  <c r="E22" i="6"/>
  <c r="F22" i="6" s="1"/>
  <c r="S22" i="6" s="1"/>
  <c r="K21" i="6"/>
  <c r="L21" i="6" s="1"/>
  <c r="V21" i="6" s="1"/>
  <c r="I21" i="6"/>
  <c r="J21" i="6" s="1"/>
  <c r="U21" i="6" s="1"/>
  <c r="G21" i="6"/>
  <c r="H21" i="6" s="1"/>
  <c r="T21" i="6" s="1"/>
  <c r="E21" i="6"/>
  <c r="K20" i="6"/>
  <c r="L20" i="6" s="1"/>
  <c r="I20" i="6"/>
  <c r="J20" i="6" s="1"/>
  <c r="U20" i="6" s="1"/>
  <c r="G20" i="6"/>
  <c r="H20" i="6" s="1"/>
  <c r="T20" i="6" s="1"/>
  <c r="E20" i="6"/>
  <c r="F20" i="6" s="1"/>
  <c r="S20" i="6" s="1"/>
  <c r="K19" i="6"/>
  <c r="L19" i="6" s="1"/>
  <c r="I19" i="6"/>
  <c r="J19" i="6" s="1"/>
  <c r="U19" i="6" s="1"/>
  <c r="G19" i="6"/>
  <c r="H19" i="6" s="1"/>
  <c r="T19" i="6" s="1"/>
  <c r="E19" i="6"/>
  <c r="F19" i="6" s="1"/>
  <c r="K18" i="6"/>
  <c r="L18" i="6" s="1"/>
  <c r="V18" i="6" s="1"/>
  <c r="I18" i="6"/>
  <c r="J18" i="6" s="1"/>
  <c r="U18" i="6" s="1"/>
  <c r="G18" i="6"/>
  <c r="H18" i="6" s="1"/>
  <c r="T18" i="6" s="1"/>
  <c r="E18" i="6"/>
  <c r="F18" i="6" s="1"/>
  <c r="S18" i="6" s="1"/>
  <c r="K17" i="6"/>
  <c r="L17" i="6" s="1"/>
  <c r="V17" i="6" s="1"/>
  <c r="G17" i="6"/>
  <c r="H17" i="6" s="1"/>
  <c r="T17" i="6" s="1"/>
  <c r="E17" i="6"/>
  <c r="F17" i="6" s="1"/>
  <c r="S17" i="6" s="1"/>
  <c r="K16" i="6"/>
  <c r="L16" i="6" s="1"/>
  <c r="V16" i="6" s="1"/>
  <c r="I16" i="6"/>
  <c r="G16" i="6"/>
  <c r="H16" i="6" s="1"/>
  <c r="T16" i="6" s="1"/>
  <c r="E16" i="6"/>
  <c r="F16" i="6" s="1"/>
  <c r="S16" i="6" s="1"/>
  <c r="K15" i="6"/>
  <c r="L15" i="6" s="1"/>
  <c r="I15" i="6"/>
  <c r="J15" i="6" s="1"/>
  <c r="U15" i="6" s="1"/>
  <c r="G15" i="6"/>
  <c r="H15" i="6" s="1"/>
  <c r="T15" i="6" s="1"/>
  <c r="E15" i="6"/>
  <c r="F15" i="6" s="1"/>
  <c r="S15" i="6" s="1"/>
  <c r="K14" i="6"/>
  <c r="L14" i="6" s="1"/>
  <c r="V14" i="6" s="1"/>
  <c r="I14" i="6"/>
  <c r="J14" i="6" s="1"/>
  <c r="U14" i="6" s="1"/>
  <c r="G14" i="6"/>
  <c r="H14" i="6" s="1"/>
  <c r="T14" i="6" s="1"/>
  <c r="E14" i="6"/>
  <c r="F14" i="6" s="1"/>
  <c r="S14" i="6" s="1"/>
  <c r="K13" i="6"/>
  <c r="L13" i="6" s="1"/>
  <c r="I13" i="6"/>
  <c r="J13" i="6" s="1"/>
  <c r="U13" i="6" s="1"/>
  <c r="G13" i="6"/>
  <c r="H13" i="6" s="1"/>
  <c r="T13" i="6" s="1"/>
  <c r="E13" i="6"/>
  <c r="F13" i="6" s="1"/>
  <c r="S13" i="6" s="1"/>
  <c r="K12" i="6"/>
  <c r="L12" i="6" s="1"/>
  <c r="V12" i="6" s="1"/>
  <c r="I12" i="6"/>
  <c r="J12" i="6" s="1"/>
  <c r="U12" i="6" s="1"/>
  <c r="G12" i="6"/>
  <c r="H12" i="6" s="1"/>
  <c r="T12" i="6" s="1"/>
  <c r="E12" i="6"/>
  <c r="F12" i="6" s="1"/>
  <c r="S12" i="6" s="1"/>
  <c r="K11" i="6"/>
  <c r="L11" i="6" s="1"/>
  <c r="V11" i="6" s="1"/>
  <c r="I11" i="6"/>
  <c r="J11" i="6" s="1"/>
  <c r="G11" i="6"/>
  <c r="H11" i="6" s="1"/>
  <c r="T11" i="6" s="1"/>
  <c r="E11" i="6"/>
  <c r="F11" i="6" s="1"/>
  <c r="S11" i="6" s="1"/>
  <c r="K10" i="6"/>
  <c r="L10" i="6" s="1"/>
  <c r="V10" i="6" s="1"/>
  <c r="G10" i="6"/>
  <c r="H10" i="6" s="1"/>
  <c r="T10" i="6" s="1"/>
  <c r="E10" i="6"/>
  <c r="F10" i="6" s="1"/>
  <c r="S10" i="6" s="1"/>
  <c r="K9" i="6"/>
  <c r="L9" i="6" s="1"/>
  <c r="V9" i="6" s="1"/>
  <c r="I9" i="6"/>
  <c r="J9" i="6" s="1"/>
  <c r="G9" i="6"/>
  <c r="H9" i="6" s="1"/>
  <c r="T9" i="6" s="1"/>
  <c r="E9" i="6"/>
  <c r="F9" i="6" s="1"/>
  <c r="S9" i="6" s="1"/>
  <c r="K8" i="6"/>
  <c r="L8" i="6" s="1"/>
  <c r="V8" i="6" s="1"/>
  <c r="I8" i="6"/>
  <c r="J8" i="6" s="1"/>
  <c r="U8" i="6" s="1"/>
  <c r="G8" i="6"/>
  <c r="H8" i="6" s="1"/>
  <c r="T8" i="6" s="1"/>
  <c r="E8" i="6"/>
  <c r="F8" i="6" s="1"/>
  <c r="S8" i="6" s="1"/>
  <c r="K7" i="6"/>
  <c r="I7" i="6"/>
  <c r="J7" i="6" s="1"/>
  <c r="U7" i="6" s="1"/>
  <c r="G7" i="6"/>
  <c r="H7" i="6" s="1"/>
  <c r="T7" i="6" s="1"/>
  <c r="E7" i="6"/>
  <c r="F7" i="6" s="1"/>
  <c r="S7" i="6" s="1"/>
  <c r="K6" i="6"/>
  <c r="L6" i="6" s="1"/>
  <c r="V6" i="6" s="1"/>
  <c r="I6" i="6"/>
  <c r="J6" i="6" s="1"/>
  <c r="U6" i="6" s="1"/>
  <c r="G6" i="6"/>
  <c r="H6" i="6" s="1"/>
  <c r="T6" i="6" s="1"/>
  <c r="E6" i="6"/>
  <c r="F6" i="6" s="1"/>
  <c r="S6" i="6" s="1"/>
  <c r="K5" i="6"/>
  <c r="L5" i="6" s="1"/>
  <c r="V5" i="6" s="1"/>
  <c r="I5" i="6"/>
  <c r="J5" i="6" s="1"/>
  <c r="U5" i="6" s="1"/>
  <c r="G5" i="6"/>
  <c r="H5" i="6" s="1"/>
  <c r="T5" i="6" s="1"/>
  <c r="E5" i="6"/>
  <c r="F5" i="6" s="1"/>
  <c r="S5" i="6" s="1"/>
  <c r="K4" i="6"/>
  <c r="I4" i="6"/>
  <c r="G4" i="6"/>
  <c r="E4" i="6"/>
  <c r="N66" i="6"/>
  <c r="W66" i="6" s="1"/>
  <c r="N65" i="6"/>
  <c r="W65" i="6" s="1"/>
  <c r="N64" i="6"/>
  <c r="W64" i="6" s="1"/>
  <c r="N63" i="6"/>
  <c r="W63" i="6" s="1"/>
  <c r="N62" i="6"/>
  <c r="W62" i="6" s="1"/>
  <c r="N57" i="6"/>
  <c r="W57" i="6" s="1"/>
  <c r="N56" i="6"/>
  <c r="W56" i="6" s="1"/>
  <c r="N55" i="6"/>
  <c r="W55" i="6" s="1"/>
  <c r="N54" i="6"/>
  <c r="W54" i="6" s="1"/>
  <c r="N53" i="6"/>
  <c r="W53" i="6" s="1"/>
  <c r="N52" i="6"/>
  <c r="W52" i="6" s="1"/>
  <c r="N51" i="6"/>
  <c r="W51" i="6" s="1"/>
  <c r="N50" i="6"/>
  <c r="W50" i="6" s="1"/>
  <c r="N49" i="6"/>
  <c r="W49" i="6" s="1"/>
  <c r="N48" i="6"/>
  <c r="W48" i="6" s="1"/>
  <c r="N47" i="6"/>
  <c r="W47" i="6" s="1"/>
  <c r="N46" i="6"/>
  <c r="W46" i="6" s="1"/>
  <c r="N44" i="6"/>
  <c r="W44" i="6" s="1"/>
  <c r="N43" i="6"/>
  <c r="W43" i="6" s="1"/>
  <c r="N42" i="6"/>
  <c r="W42" i="6" s="1"/>
  <c r="N41" i="6"/>
  <c r="W41" i="6" s="1"/>
  <c r="N40" i="6"/>
  <c r="W40" i="6" s="1"/>
  <c r="N39" i="6"/>
  <c r="W39" i="6" s="1"/>
  <c r="N38" i="6"/>
  <c r="W38" i="6" s="1"/>
  <c r="N37" i="6"/>
  <c r="W37" i="6" s="1"/>
  <c r="N35" i="6"/>
  <c r="W35" i="6" s="1"/>
  <c r="N34" i="6"/>
  <c r="W34" i="6" s="1"/>
  <c r="N32" i="6"/>
  <c r="W32" i="6" s="1"/>
  <c r="N31" i="6"/>
  <c r="W31" i="6" s="1"/>
  <c r="N29" i="6"/>
  <c r="W29" i="6" s="1"/>
  <c r="N28" i="6"/>
  <c r="W28" i="6" s="1"/>
  <c r="N27" i="6"/>
  <c r="W27" i="6" s="1"/>
  <c r="N26" i="6"/>
  <c r="W26" i="6" s="1"/>
  <c r="N24" i="6"/>
  <c r="W24" i="6" s="1"/>
  <c r="N23" i="6"/>
  <c r="W23" i="6" s="1"/>
  <c r="N21" i="6"/>
  <c r="W21" i="6" s="1"/>
  <c r="N20" i="6"/>
  <c r="W20" i="6" s="1"/>
  <c r="N19" i="6"/>
  <c r="W19" i="6" s="1"/>
  <c r="N17" i="6"/>
  <c r="W17" i="6" s="1"/>
  <c r="N16" i="6"/>
  <c r="W16" i="6" s="1"/>
  <c r="N15" i="6"/>
  <c r="W15" i="6" s="1"/>
  <c r="N14" i="6"/>
  <c r="W14" i="6" s="1"/>
  <c r="N13" i="6"/>
  <c r="W13" i="6" s="1"/>
  <c r="N12" i="6"/>
  <c r="W12" i="6" s="1"/>
  <c r="N11" i="6"/>
  <c r="W11" i="6" s="1"/>
  <c r="N9" i="6"/>
  <c r="W9" i="6" s="1"/>
  <c r="N7" i="6"/>
  <c r="W7" i="6" s="1"/>
  <c r="N6" i="6"/>
  <c r="W6" i="6" s="1"/>
  <c r="N5" i="6"/>
  <c r="W5" i="6" s="1"/>
  <c r="I59" i="6"/>
  <c r="J59" i="6" s="1"/>
  <c r="U59" i="6" s="1"/>
  <c r="A8" i="7"/>
  <c r="A10" i="7"/>
  <c r="A22" i="7"/>
  <c r="A30" i="7"/>
  <c r="A45" i="7"/>
  <c r="A55" i="7"/>
  <c r="A59" i="7"/>
  <c r="N4" i="7"/>
  <c r="W4" i="7" s="1"/>
  <c r="N4" i="6"/>
  <c r="W4" i="6" s="1"/>
  <c r="I55" i="6"/>
  <c r="J55" i="6" s="1"/>
  <c r="I22" i="6"/>
  <c r="J22" i="6" s="1"/>
  <c r="U22" i="6" s="1"/>
  <c r="I45" i="6"/>
  <c r="J45" i="6" s="1"/>
  <c r="U45" i="6" s="1"/>
  <c r="I17" i="6"/>
  <c r="I39" i="6"/>
  <c r="J39" i="6" s="1"/>
  <c r="I38" i="6"/>
  <c r="J38" i="6" s="1"/>
  <c r="U38" i="6" s="1"/>
  <c r="I30" i="6"/>
  <c r="J30" i="6" s="1"/>
  <c r="U30" i="6" s="1"/>
  <c r="I60" i="6"/>
  <c r="J60" i="6" s="1"/>
  <c r="U60" i="6" s="1"/>
  <c r="I24" i="6"/>
  <c r="I10" i="6"/>
  <c r="J10" i="6" s="1"/>
  <c r="U10" i="6" s="1"/>
  <c r="I25" i="6"/>
  <c r="J25" i="6" s="1"/>
  <c r="U25" i="6" s="1"/>
  <c r="I58" i="6"/>
  <c r="J58" i="6" s="1"/>
  <c r="U58" i="6" s="1"/>
  <c r="I66" i="6"/>
  <c r="I33" i="6"/>
  <c r="J17" i="7" l="1"/>
  <c r="I68" i="7"/>
  <c r="H57" i="7"/>
  <c r="T57" i="7" s="1"/>
  <c r="G68" i="7"/>
  <c r="L4" i="6"/>
  <c r="V4" i="6" s="1"/>
  <c r="K68" i="6"/>
  <c r="F4" i="6"/>
  <c r="E68" i="6"/>
  <c r="G68" i="6"/>
  <c r="J4" i="6"/>
  <c r="U4" i="6" s="1"/>
  <c r="I68" i="6"/>
  <c r="S4" i="6"/>
  <c r="P5" i="7"/>
  <c r="J65" i="7"/>
  <c r="P15" i="7"/>
  <c r="P59" i="7"/>
  <c r="P48" i="7"/>
  <c r="J16" i="7"/>
  <c r="P66" i="7"/>
  <c r="P50" i="7"/>
  <c r="U17" i="7"/>
  <c r="R17" i="7" s="1"/>
  <c r="O17" i="7"/>
  <c r="A17" i="7"/>
  <c r="P30" i="7"/>
  <c r="P60" i="7"/>
  <c r="P47" i="7"/>
  <c r="P54" i="7"/>
  <c r="L58" i="7"/>
  <c r="V58" i="7" s="1"/>
  <c r="L7" i="7"/>
  <c r="H46" i="7"/>
  <c r="A46" i="7" s="1"/>
  <c r="H34" i="7"/>
  <c r="P62" i="7"/>
  <c r="P27" i="7"/>
  <c r="P28" i="7"/>
  <c r="H4" i="7"/>
  <c r="L4" i="7"/>
  <c r="P22" i="7"/>
  <c r="P49" i="7"/>
  <c r="P39" i="7"/>
  <c r="P64" i="7"/>
  <c r="P9" i="7"/>
  <c r="P26" i="7"/>
  <c r="F4" i="7"/>
  <c r="S50" i="6"/>
  <c r="R50" i="6" s="1"/>
  <c r="O50" i="6"/>
  <c r="P19" i="7"/>
  <c r="F21" i="6"/>
  <c r="S21" i="6" s="1"/>
  <c r="R21" i="6" s="1"/>
  <c r="F31" i="6"/>
  <c r="S31" i="6" s="1"/>
  <c r="R31" i="6" s="1"/>
  <c r="P53" i="7"/>
  <c r="V27" i="6"/>
  <c r="R27" i="6" s="1"/>
  <c r="O27" i="6"/>
  <c r="V42" i="6"/>
  <c r="R42" i="6" s="1"/>
  <c r="O42" i="6"/>
  <c r="O54" i="6"/>
  <c r="A5" i="6"/>
  <c r="A42" i="6"/>
  <c r="R56" i="6"/>
  <c r="P20" i="7"/>
  <c r="P51" i="7"/>
  <c r="P43" i="7"/>
  <c r="V20" i="6"/>
  <c r="R20" i="6" s="1"/>
  <c r="O20" i="6"/>
  <c r="V32" i="6"/>
  <c r="R32" i="6" s="1"/>
  <c r="O32" i="6"/>
  <c r="V48" i="6"/>
  <c r="R48" i="6" s="1"/>
  <c r="O48" i="6"/>
  <c r="V51" i="6"/>
  <c r="R51" i="6" s="1"/>
  <c r="O51" i="6"/>
  <c r="V62" i="6"/>
  <c r="R62" i="6" s="1"/>
  <c r="O62" i="6"/>
  <c r="V15" i="6"/>
  <c r="R15" i="6" s="1"/>
  <c r="O15" i="6"/>
  <c r="S19" i="6"/>
  <c r="A19" i="6"/>
  <c r="V43" i="6"/>
  <c r="R43" i="6" s="1"/>
  <c r="O43" i="6"/>
  <c r="U11" i="6"/>
  <c r="R11" i="6" s="1"/>
  <c r="A11" i="6"/>
  <c r="V19" i="6"/>
  <c r="O19" i="6"/>
  <c r="U44" i="6"/>
  <c r="R44" i="6" s="1"/>
  <c r="A44" i="6"/>
  <c r="V47" i="6"/>
  <c r="R47" i="6" s="1"/>
  <c r="O47" i="6"/>
  <c r="V52" i="6"/>
  <c r="R52" i="6" s="1"/>
  <c r="O52" i="6"/>
  <c r="V64" i="6"/>
  <c r="R64" i="6" s="1"/>
  <c r="O64" i="6"/>
  <c r="U9" i="6"/>
  <c r="R9" i="6" s="1"/>
  <c r="O9" i="6"/>
  <c r="V13" i="6"/>
  <c r="R13" i="6" s="1"/>
  <c r="O13" i="6"/>
  <c r="V28" i="6"/>
  <c r="R28" i="6" s="1"/>
  <c r="O28" i="6"/>
  <c r="R29" i="6"/>
  <c r="R49" i="6"/>
  <c r="O12" i="6"/>
  <c r="H4" i="6"/>
  <c r="O44" i="6"/>
  <c r="O37" i="6"/>
  <c r="O29" i="6"/>
  <c r="O11" i="6"/>
  <c r="O6" i="6"/>
  <c r="J4" i="7"/>
  <c r="A15" i="6"/>
  <c r="A37" i="6"/>
  <c r="L7" i="6"/>
  <c r="R53" i="6"/>
  <c r="O53" i="6"/>
  <c r="O49" i="6"/>
  <c r="O40" i="6"/>
  <c r="O26" i="6"/>
  <c r="O56" i="6"/>
  <c r="O14" i="6"/>
  <c r="O5" i="6"/>
  <c r="A13" i="6"/>
  <c r="P29" i="7"/>
  <c r="P52" i="7"/>
  <c r="P8" i="7"/>
  <c r="U39" i="6"/>
  <c r="R39" i="6" s="1"/>
  <c r="O39" i="6"/>
  <c r="U55" i="6"/>
  <c r="R55" i="6" s="1"/>
  <c r="O55" i="6"/>
  <c r="A39" i="6"/>
  <c r="A55" i="6"/>
  <c r="J66" i="6"/>
  <c r="O38" i="6"/>
  <c r="R6" i="6"/>
  <c r="A9" i="6"/>
  <c r="R12" i="6"/>
  <c r="R14" i="6"/>
  <c r="A27" i="6"/>
  <c r="A29" i="6"/>
  <c r="R40" i="6"/>
  <c r="A47" i="6"/>
  <c r="A49" i="6"/>
  <c r="A51" i="6"/>
  <c r="A53" i="6"/>
  <c r="A56" i="6"/>
  <c r="R5" i="6"/>
  <c r="A26" i="6"/>
  <c r="A28" i="6"/>
  <c r="R37" i="6"/>
  <c r="A48" i="6"/>
  <c r="A50" i="6"/>
  <c r="A52" i="6"/>
  <c r="A54" i="6"/>
  <c r="A38" i="6"/>
  <c r="A6" i="6"/>
  <c r="A12" i="6"/>
  <c r="A14" i="6"/>
  <c r="A20" i="6"/>
  <c r="R26" i="6"/>
  <c r="A32" i="6"/>
  <c r="A40" i="6"/>
  <c r="A43" i="6"/>
  <c r="R54" i="6"/>
  <c r="A62" i="6"/>
  <c r="A64" i="6"/>
  <c r="J17" i="6"/>
  <c r="J63" i="7"/>
  <c r="U63" i="7" s="1"/>
  <c r="J33" i="7"/>
  <c r="U33" i="7" s="1"/>
  <c r="H33" i="7"/>
  <c r="T33" i="7" s="1"/>
  <c r="H58" i="7"/>
  <c r="T58" i="7" s="1"/>
  <c r="J23" i="7"/>
  <c r="U23" i="7" s="1"/>
  <c r="J24" i="7"/>
  <c r="L57" i="7"/>
  <c r="O18" i="7"/>
  <c r="W18" i="7"/>
  <c r="R18" i="7" s="1"/>
  <c r="P10" i="7"/>
  <c r="P40" i="7"/>
  <c r="P55" i="7"/>
  <c r="P56" i="7"/>
  <c r="P38" i="7"/>
  <c r="R38" i="6"/>
  <c r="R41" i="6"/>
  <c r="H35" i="7"/>
  <c r="A35" i="7" s="1"/>
  <c r="H36" i="7"/>
  <c r="T36" i="7" s="1"/>
  <c r="R36" i="7" s="1"/>
  <c r="H36" i="6"/>
  <c r="T36" i="6" s="1"/>
  <c r="H35" i="6"/>
  <c r="T35" i="6" s="1"/>
  <c r="R35" i="6" s="1"/>
  <c r="H25" i="7"/>
  <c r="T25" i="7" s="1"/>
  <c r="F63" i="7"/>
  <c r="S63" i="7" s="1"/>
  <c r="F25" i="7"/>
  <c r="S25" i="7" s="1"/>
  <c r="F25" i="6"/>
  <c r="S25" i="6" s="1"/>
  <c r="O41" i="7"/>
  <c r="N58" i="7"/>
  <c r="W58" i="7" s="1"/>
  <c r="N61" i="7"/>
  <c r="W61" i="7" s="1"/>
  <c r="R61" i="7" s="1"/>
  <c r="A41" i="6"/>
  <c r="O41" i="6"/>
  <c r="A41" i="7"/>
  <c r="H60" i="6"/>
  <c r="T60" i="6" s="1"/>
  <c r="F63" i="6"/>
  <c r="S63" i="6" s="1"/>
  <c r="H63" i="6"/>
  <c r="T63" i="6" s="1"/>
  <c r="H23" i="7"/>
  <c r="T23" i="7" s="1"/>
  <c r="H63" i="7"/>
  <c r="T63" i="7" s="1"/>
  <c r="H23" i="6"/>
  <c r="T23" i="6" s="1"/>
  <c r="A60" i="7"/>
  <c r="N8" i="6"/>
  <c r="W8" i="6" s="1"/>
  <c r="R8" i="6" s="1"/>
  <c r="N45" i="6"/>
  <c r="W45" i="6" s="1"/>
  <c r="R45" i="6" s="1"/>
  <c r="N25" i="6"/>
  <c r="W25" i="6" s="1"/>
  <c r="N33" i="6"/>
  <c r="W33" i="6" s="1"/>
  <c r="N30" i="6"/>
  <c r="W30" i="6" s="1"/>
  <c r="R30" i="6" s="1"/>
  <c r="N10" i="6"/>
  <c r="W10" i="6" s="1"/>
  <c r="R10" i="6" s="1"/>
  <c r="N59" i="6"/>
  <c r="W59" i="6" s="1"/>
  <c r="R59" i="6" s="1"/>
  <c r="N60" i="6"/>
  <c r="W60" i="6" s="1"/>
  <c r="N22" i="6"/>
  <c r="W22" i="6" s="1"/>
  <c r="R22" i="6" s="1"/>
  <c r="S4" i="7" l="1"/>
  <c r="T4" i="7"/>
  <c r="V4" i="7"/>
  <c r="T4" i="6"/>
  <c r="R4" i="6" s="1"/>
  <c r="U65" i="7"/>
  <c r="R65" i="7" s="1"/>
  <c r="O65" i="7"/>
  <c r="A65" i="7"/>
  <c r="J65" i="6"/>
  <c r="U16" i="7"/>
  <c r="R16" i="7" s="1"/>
  <c r="O16" i="7"/>
  <c r="A16" i="7"/>
  <c r="J16" i="6"/>
  <c r="P17" i="7"/>
  <c r="U17" i="6"/>
  <c r="R17" i="6" s="1"/>
  <c r="O17" i="6"/>
  <c r="A17" i="6"/>
  <c r="H57" i="6"/>
  <c r="O46" i="7"/>
  <c r="T46" i="7"/>
  <c r="R46" i="7" s="1"/>
  <c r="V7" i="6"/>
  <c r="R7" i="6" s="1"/>
  <c r="O7" i="6"/>
  <c r="A7" i="6"/>
  <c r="V7" i="7"/>
  <c r="R7" i="7" s="1"/>
  <c r="O7" i="7"/>
  <c r="A7" i="7"/>
  <c r="H34" i="6"/>
  <c r="T34" i="7"/>
  <c r="R34" i="7" s="1"/>
  <c r="O34" i="7"/>
  <c r="A34" i="7"/>
  <c r="H33" i="6"/>
  <c r="T33" i="6" s="1"/>
  <c r="H46" i="6"/>
  <c r="A46" i="6" s="1"/>
  <c r="R33" i="7"/>
  <c r="O4" i="6"/>
  <c r="A45" i="6"/>
  <c r="P29" i="6"/>
  <c r="P54" i="6"/>
  <c r="O31" i="6"/>
  <c r="P31" i="6" s="1"/>
  <c r="A31" i="6"/>
  <c r="P41" i="6"/>
  <c r="P62" i="6"/>
  <c r="P48" i="6"/>
  <c r="P42" i="6"/>
  <c r="O4" i="7"/>
  <c r="P37" i="6"/>
  <c r="P27" i="6"/>
  <c r="P49" i="6"/>
  <c r="O21" i="6"/>
  <c r="P21" i="6" s="1"/>
  <c r="P39" i="6"/>
  <c r="P38" i="6"/>
  <c r="P26" i="6"/>
  <c r="P12" i="6"/>
  <c r="P52" i="6"/>
  <c r="P20" i="6"/>
  <c r="P50" i="6"/>
  <c r="P11" i="6"/>
  <c r="P64" i="6"/>
  <c r="P56" i="6"/>
  <c r="P40" i="6"/>
  <c r="A21" i="6"/>
  <c r="P6" i="6"/>
  <c r="P55" i="6"/>
  <c r="R19" i="6"/>
  <c r="P19" i="6" s="1"/>
  <c r="P14" i="6"/>
  <c r="H58" i="6"/>
  <c r="T58" i="6" s="1"/>
  <c r="P28" i="6"/>
  <c r="P43" i="6"/>
  <c r="P15" i="6"/>
  <c r="P32" i="6"/>
  <c r="R25" i="7"/>
  <c r="R58" i="7"/>
  <c r="O33" i="7"/>
  <c r="P44" i="6"/>
  <c r="P5" i="6"/>
  <c r="A4" i="6"/>
  <c r="P53" i="6"/>
  <c r="U4" i="7"/>
  <c r="A4" i="7"/>
  <c r="P51" i="6"/>
  <c r="P13" i="6"/>
  <c r="P9" i="6"/>
  <c r="P47" i="6"/>
  <c r="A25" i="6"/>
  <c r="A8" i="6"/>
  <c r="A22" i="6"/>
  <c r="A59" i="6"/>
  <c r="A30" i="6"/>
  <c r="U66" i="6"/>
  <c r="R66" i="6" s="1"/>
  <c r="O66" i="6"/>
  <c r="A60" i="6"/>
  <c r="A10" i="6"/>
  <c r="R23" i="7"/>
  <c r="A33" i="7"/>
  <c r="A66" i="6"/>
  <c r="J63" i="6"/>
  <c r="U63" i="6" s="1"/>
  <c r="R63" i="6" s="1"/>
  <c r="J33" i="6"/>
  <c r="V57" i="7"/>
  <c r="R57" i="7" s="1"/>
  <c r="O57" i="7"/>
  <c r="A57" i="7"/>
  <c r="U24" i="7"/>
  <c r="R24" i="7" s="1"/>
  <c r="O24" i="7"/>
  <c r="A24" i="7"/>
  <c r="J23" i="6"/>
  <c r="U23" i="6" s="1"/>
  <c r="R23" i="6" s="1"/>
  <c r="J24" i="6"/>
  <c r="R60" i="6"/>
  <c r="O35" i="7"/>
  <c r="T35" i="7"/>
  <c r="R35" i="7" s="1"/>
  <c r="R63" i="7"/>
  <c r="P18" i="7"/>
  <c r="R25" i="6"/>
  <c r="N36" i="6"/>
  <c r="W36" i="6" s="1"/>
  <c r="R36" i="6" s="1"/>
  <c r="N18" i="6"/>
  <c r="W18" i="6" s="1"/>
  <c r="R18" i="6" s="1"/>
  <c r="O36" i="7"/>
  <c r="P36" i="7" s="1"/>
  <c r="A36" i="7"/>
  <c r="A35" i="6"/>
  <c r="O35" i="6"/>
  <c r="P35" i="6" s="1"/>
  <c r="O25" i="7"/>
  <c r="A25" i="7"/>
  <c r="O22" i="6"/>
  <c r="O60" i="6"/>
  <c r="O59" i="6"/>
  <c r="O10" i="6"/>
  <c r="O30" i="6"/>
  <c r="O25" i="6"/>
  <c r="O45" i="6"/>
  <c r="O8" i="6"/>
  <c r="O63" i="7"/>
  <c r="O23" i="7"/>
  <c r="P41" i="7"/>
  <c r="N61" i="6"/>
  <c r="W61" i="6" s="1"/>
  <c r="R61" i="6" s="1"/>
  <c r="N58" i="6"/>
  <c r="W58" i="6" s="1"/>
  <c r="O61" i="7"/>
  <c r="P61" i="7" s="1"/>
  <c r="A61" i="7"/>
  <c r="O58" i="7"/>
  <c r="A58" i="7"/>
  <c r="A63" i="7"/>
  <c r="A23" i="7"/>
  <c r="R4" i="7" l="1"/>
  <c r="P4" i="7" s="1"/>
  <c r="P4" i="6"/>
  <c r="P65" i="7"/>
  <c r="U65" i="6"/>
  <c r="R65" i="6" s="1"/>
  <c r="A65" i="6"/>
  <c r="O65" i="6"/>
  <c r="P16" i="7"/>
  <c r="U16" i="6"/>
  <c r="R16" i="6" s="1"/>
  <c r="A16" i="6"/>
  <c r="O16" i="6"/>
  <c r="P46" i="7"/>
  <c r="P17" i="6"/>
  <c r="T57" i="6"/>
  <c r="R57" i="6" s="1"/>
  <c r="A57" i="6"/>
  <c r="O57" i="6"/>
  <c r="P7" i="6"/>
  <c r="P7" i="7"/>
  <c r="T34" i="6"/>
  <c r="R34" i="6" s="1"/>
  <c r="O34" i="6"/>
  <c r="A34" i="6"/>
  <c r="P34" i="7"/>
  <c r="A36" i="6"/>
  <c r="O63" i="6"/>
  <c r="P63" i="6" s="1"/>
  <c r="A23" i="6"/>
  <c r="O33" i="6"/>
  <c r="T46" i="6"/>
  <c r="R46" i="6" s="1"/>
  <c r="O46" i="6"/>
  <c r="P33" i="7"/>
  <c r="A63" i="6"/>
  <c r="O23" i="6"/>
  <c r="P23" i="6" s="1"/>
  <c r="R58" i="6"/>
  <c r="P58" i="7"/>
  <c r="P25" i="7"/>
  <c r="P24" i="7"/>
  <c r="P66" i="6"/>
  <c r="O36" i="6"/>
  <c r="P36" i="6" s="1"/>
  <c r="P57" i="7"/>
  <c r="U33" i="6"/>
  <c r="R33" i="6" s="1"/>
  <c r="A33" i="6"/>
  <c r="U24" i="6"/>
  <c r="R24" i="6" s="1"/>
  <c r="O24" i="6"/>
  <c r="A24" i="6"/>
  <c r="P35" i="7"/>
  <c r="A18" i="6"/>
  <c r="O18" i="6"/>
  <c r="P18" i="6" s="1"/>
  <c r="P23" i="7"/>
  <c r="P63" i="7"/>
  <c r="P8" i="6"/>
  <c r="P45" i="6"/>
  <c r="P25" i="6"/>
  <c r="P30" i="6"/>
  <c r="P10" i="6"/>
  <c r="P59" i="6"/>
  <c r="P60" i="6"/>
  <c r="P22" i="6"/>
  <c r="A58" i="6"/>
  <c r="O58" i="6"/>
  <c r="A61" i="6"/>
  <c r="O61" i="6"/>
  <c r="P61" i="6" s="1"/>
  <c r="P65" i="6" l="1"/>
  <c r="P16" i="6"/>
  <c r="P57" i="6"/>
  <c r="P34" i="6"/>
  <c r="P33" i="6"/>
  <c r="P46" i="6"/>
  <c r="P58" i="6"/>
  <c r="P24" i="6"/>
  <c r="Q23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4" i="7"/>
  <c r="Q65" i="7"/>
  <c r="Q66" i="7"/>
  <c r="Q4" i="7"/>
  <c r="Q63" i="7"/>
  <c r="Q21" i="6" l="1"/>
  <c r="Q58" i="6"/>
  <c r="Q59" i="6"/>
  <c r="Q57" i="6"/>
  <c r="Q60" i="6"/>
  <c r="Q50" i="6"/>
  <c r="Q36" i="6"/>
  <c r="Q26" i="6"/>
  <c r="Q20" i="6"/>
  <c r="Q46" i="6"/>
  <c r="Q65" i="6"/>
  <c r="Q64" i="6"/>
  <c r="Q35" i="6"/>
  <c r="Q63" i="6"/>
  <c r="Q30" i="6"/>
  <c r="Q31" i="6"/>
  <c r="Q41" i="6"/>
  <c r="Q47" i="6"/>
  <c r="Q17" i="6"/>
  <c r="Q22" i="6"/>
  <c r="Q16" i="6"/>
  <c r="Q12" i="6"/>
  <c r="Q29" i="6"/>
  <c r="Q14" i="6"/>
  <c r="Q32" i="6"/>
  <c r="Q48" i="6"/>
  <c r="Q24" i="6"/>
  <c r="Q33" i="6"/>
  <c r="Q37" i="6"/>
  <c r="Q66" i="6"/>
  <c r="Q51" i="6"/>
  <c r="Q15" i="6"/>
  <c r="Q39" i="6"/>
  <c r="Q13" i="6"/>
  <c r="Q7" i="6"/>
  <c r="Q61" i="6"/>
  <c r="Q45" i="6"/>
  <c r="Q62" i="6"/>
  <c r="Q44" i="6"/>
  <c r="Q18" i="6"/>
  <c r="Q53" i="6"/>
  <c r="Q6" i="6"/>
  <c r="Q42" i="6"/>
  <c r="Q27" i="6"/>
  <c r="Q11" i="6"/>
  <c r="Q10" i="6"/>
  <c r="Q34" i="6"/>
  <c r="Q43" i="6"/>
  <c r="Q40" i="6"/>
  <c r="Q38" i="6"/>
  <c r="Q25" i="6"/>
  <c r="Q19" i="6"/>
  <c r="Q54" i="6"/>
  <c r="Q5" i="6"/>
  <c r="Q55" i="6"/>
  <c r="Q23" i="6"/>
  <c r="Q9" i="6"/>
  <c r="Q28" i="6"/>
  <c r="Q56" i="6"/>
  <c r="Q8" i="6"/>
  <c r="Q49" i="6"/>
  <c r="Q52" i="6"/>
  <c r="Q4" i="6"/>
</calcChain>
</file>

<file path=xl/sharedStrings.xml><?xml version="1.0" encoding="utf-8"?>
<sst xmlns="http://schemas.openxmlformats.org/spreadsheetml/2006/main" count="117" uniqueCount="35">
  <si>
    <t>Sail number</t>
  </si>
  <si>
    <t xml:space="preserve">Boat </t>
  </si>
  <si>
    <t>Skipper</t>
  </si>
  <si>
    <t>Finish Time</t>
  </si>
  <si>
    <t>Elapsed Time</t>
  </si>
  <si>
    <t>Handicap</t>
  </si>
  <si>
    <t>Adj Handicap</t>
  </si>
  <si>
    <t>Adjustment</t>
  </si>
  <si>
    <t>Hcap Place</t>
  </si>
  <si>
    <t>Champ Place</t>
  </si>
  <si>
    <t>H Cap Place</t>
  </si>
  <si>
    <t>Corrected Time</t>
  </si>
  <si>
    <t>Sail Number</t>
  </si>
  <si>
    <t>Sth Island Champs 1</t>
  </si>
  <si>
    <t>Sth Island Champs 2</t>
  </si>
  <si>
    <t>Sth Island Champs 3</t>
  </si>
  <si>
    <t>Sth Island Champs 4</t>
  </si>
  <si>
    <t>Sth Island Champs 5</t>
  </si>
  <si>
    <t>Race 1</t>
  </si>
  <si>
    <t>Race 2</t>
  </si>
  <si>
    <t>Race 3</t>
  </si>
  <si>
    <t>Race 4</t>
  </si>
  <si>
    <t>Race 5</t>
  </si>
  <si>
    <t>Total</t>
  </si>
  <si>
    <t>Overall</t>
  </si>
  <si>
    <t>No</t>
  </si>
  <si>
    <t>Boat</t>
  </si>
  <si>
    <t>Place</t>
  </si>
  <si>
    <t>Points</t>
  </si>
  <si>
    <t>1 drop</t>
  </si>
  <si>
    <t>4a</t>
  </si>
  <si>
    <t>No of Starters</t>
  </si>
  <si>
    <t>Sth Island Champs Series 2018-19</t>
  </si>
  <si>
    <t>Sth Island  Handicap Series 2018-19</t>
  </si>
  <si>
    <t>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</si>
</sst>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.mm\.ss"/>
    <numFmt numFmtId="165" formatCode="hh\.mm\.ss"/>
    <numFmt numFmtId="166" formatCode="0.000000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0" fontId="0" fillId="0" borderId="0" xfId="0" applyBorder="1"/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2" fontId="4" fillId="4" borderId="12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6" fillId="5" borderId="0" xfId="0" applyFont="1" applyFill="1" applyBorder="1"/>
    <xf numFmtId="0" fontId="6" fillId="6" borderId="4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7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1" fontId="2" fillId="2" borderId="8" xfId="0" applyNumberFormat="1" applyFont="1" applyFill="1" applyBorder="1" applyAlignment="1">
      <alignment horizontal="right" wrapText="1"/>
    </xf>
    <xf numFmtId="2" fontId="0" fillId="0" borderId="0" xfId="0" applyNumberForma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Border="1" applyAlignment="1">
      <alignment horizontal="right"/>
    </xf>
    <xf numFmtId="2" fontId="2" fillId="2" borderId="2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166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 t="e">
            <v>#N/A</v>
          </cell>
          <cell r="F7">
            <v>0.87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  <cell r="E14">
            <v>0.86588235294117732</v>
          </cell>
          <cell r="F14">
            <v>0.89</v>
          </cell>
          <cell r="G14">
            <v>-1.9708972928889068E-4</v>
          </cell>
          <cell r="H14">
            <v>-1.9708972928893578E-4</v>
          </cell>
          <cell r="I14">
            <v>-2.4117647058822691E-3</v>
          </cell>
          <cell r="J14">
            <v>1.1856368563685771E-3</v>
          </cell>
          <cell r="K14">
            <v>8.0301685891792651E-5</v>
          </cell>
          <cell r="L14">
            <v>-8.7219343696085536E-4</v>
          </cell>
          <cell r="M14">
            <v>-7.3726541554954841E-4</v>
          </cell>
          <cell r="N14">
            <v>-4.8192771084343283E-5</v>
          </cell>
          <cell r="O14">
            <v>8.9712696941611774E-4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0.88</v>
          </cell>
          <cell r="E15" t="e">
            <v>#N/A</v>
          </cell>
          <cell r="F15">
            <v>0.89</v>
          </cell>
          <cell r="G15">
            <v>0</v>
          </cell>
          <cell r="H15">
            <v>-6.6719409092909406E-3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 t="e">
            <v>#N/A</v>
          </cell>
          <cell r="F16">
            <v>0.88</v>
          </cell>
          <cell r="G16">
            <v>0</v>
          </cell>
          <cell r="H16">
            <v>4.229667387620306E-3</v>
          </cell>
          <cell r="I16">
            <v>0</v>
          </cell>
          <cell r="J16">
            <v>0</v>
          </cell>
          <cell r="K16">
            <v>0</v>
          </cell>
          <cell r="L16">
            <v>-1.3766456783061544E-3</v>
          </cell>
          <cell r="M16">
            <v>-2.2490118577073283E-3</v>
          </cell>
          <cell r="N16">
            <v>0</v>
          </cell>
          <cell r="O16">
            <v>0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101</v>
          </cell>
          <cell r="B21" t="str">
            <v>The Full Monty</v>
          </cell>
          <cell r="C21" t="str">
            <v>H Atkinson</v>
          </cell>
          <cell r="D21">
            <v>0.92</v>
          </cell>
          <cell r="E21" t="e">
            <v>#N/A</v>
          </cell>
          <cell r="F21">
            <v>0.92</v>
          </cell>
          <cell r="G21">
            <v>0</v>
          </cell>
          <cell r="H21">
            <v>1.8342425564196966E-3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102</v>
          </cell>
          <cell r="B22" t="str">
            <v>Kahu</v>
          </cell>
          <cell r="C22" t="str">
            <v>P Holland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107</v>
          </cell>
          <cell r="B23" t="str">
            <v>By Golly</v>
          </cell>
          <cell r="C23" t="str">
            <v>G Bird</v>
          </cell>
          <cell r="D23">
            <v>0.88</v>
          </cell>
          <cell r="E23">
            <v>0.8908752327746764</v>
          </cell>
          <cell r="F23">
            <v>0.87</v>
          </cell>
          <cell r="G23">
            <v>2.6989625191375932E-3</v>
          </cell>
          <cell r="H23">
            <v>1.2698962519137555E-2</v>
          </cell>
          <cell r="I23">
            <v>1.0875232774676391E-3</v>
          </cell>
          <cell r="J23">
            <v>-6.7444876783392396E-4</v>
          </cell>
          <cell r="K23">
            <v>-6.1678743961352646E-3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0.83</v>
          </cell>
          <cell r="E26" t="e">
            <v>#N/A</v>
          </cell>
          <cell r="F26">
            <v>0.84</v>
          </cell>
          <cell r="G26">
            <v>0</v>
          </cell>
          <cell r="H26">
            <v>-5.6696100627876122E-3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-7.4881889763779522E-3</v>
          </cell>
          <cell r="O26">
            <v>-5.1710686712718393E-3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>
            <v>0.73261868300153032</v>
          </cell>
          <cell r="F28">
            <v>0.82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0.89</v>
          </cell>
          <cell r="E37">
            <v>0.86198198198198339</v>
          </cell>
          <cell r="F37">
            <v>0.9</v>
          </cell>
          <cell r="G37">
            <v>-3.7265910677789504E-3</v>
          </cell>
          <cell r="H37">
            <v>-1.3726591067778959E-2</v>
          </cell>
          <cell r="I37">
            <v>-2.8018018018016624E-3</v>
          </cell>
          <cell r="J37">
            <v>5.9482758620693632E-4</v>
          </cell>
          <cell r="K37">
            <v>-2.3965968586387777E-3</v>
          </cell>
          <cell r="L37">
            <v>0</v>
          </cell>
          <cell r="M37">
            <v>-8.3583384996897998E-3</v>
          </cell>
          <cell r="N37">
            <v>-3.4000000000000141E-3</v>
          </cell>
          <cell r="O37">
            <v>-6.1822323462416015E-4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>
            <v>0.83709536307961607</v>
          </cell>
          <cell r="F40">
            <v>0.86</v>
          </cell>
          <cell r="G40">
            <v>-3.5678074420386618E-3</v>
          </cell>
          <cell r="H40">
            <v>-3.5678074420386397E-3</v>
          </cell>
          <cell r="I40">
            <v>-2.2904636920383914E-3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0.85</v>
          </cell>
          <cell r="E44" t="e">
            <v>#N/A</v>
          </cell>
          <cell r="F44">
            <v>0.85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0.85965858041329857</v>
          </cell>
          <cell r="F45">
            <v>0.87</v>
          </cell>
          <cell r="G45">
            <v>2.9060536448829444E-3</v>
          </cell>
          <cell r="H45">
            <v>2.9060536448829782E-3</v>
          </cell>
          <cell r="I45">
            <v>-1.0341419586701428E-3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 t="e">
            <v>#N/A</v>
          </cell>
          <cell r="F46">
            <v>0.9</v>
          </cell>
          <cell r="G46">
            <v>0</v>
          </cell>
          <cell r="H46">
            <v>-2.7444089838659595E-4</v>
          </cell>
          <cell r="I46">
            <v>0</v>
          </cell>
          <cell r="J46">
            <v>2.5259499536608001E-3</v>
          </cell>
          <cell r="K46">
            <v>-8.1952530228313069E-5</v>
          </cell>
          <cell r="L46">
            <v>3.1150442477851926E-4</v>
          </cell>
          <cell r="M46">
            <v>-1.6780684104623301E-3</v>
          </cell>
          <cell r="N46">
            <v>-2.6272189349112463E-3</v>
          </cell>
          <cell r="O46">
            <v>-2.4557761732851959E-3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0.88224988473951227</v>
          </cell>
          <cell r="F47">
            <v>0.9</v>
          </cell>
          <cell r="G47">
            <v>3.5164338218967028E-3</v>
          </cell>
          <cell r="H47">
            <v>-6.4835661781032956E-3</v>
          </cell>
          <cell r="I47">
            <v>-7.7501152604877446E-4</v>
          </cell>
          <cell r="J47">
            <v>1.0424187725638356E-4</v>
          </cell>
          <cell r="K47">
            <v>0</v>
          </cell>
          <cell r="L47">
            <v>-8.975552968574108E-4</v>
          </cell>
          <cell r="M47">
            <v>0</v>
          </cell>
          <cell r="N47">
            <v>0</v>
          </cell>
          <cell r="O47">
            <v>-1.9791288566243237E-3</v>
          </cell>
        </row>
        <row r="48">
          <cell r="A48">
            <v>260</v>
          </cell>
          <cell r="B48" t="str">
            <v>Mi Mistress</v>
          </cell>
          <cell r="C48" t="str">
            <v>W Howard</v>
          </cell>
          <cell r="D48">
            <v>0.87</v>
          </cell>
          <cell r="E48" t="e">
            <v>#N/A</v>
          </cell>
          <cell r="F48">
            <v>0.87</v>
          </cell>
          <cell r="G48">
            <v>0</v>
          </cell>
          <cell r="H48">
            <v>-2.7150696496411331E-3</v>
          </cell>
          <cell r="I48">
            <v>0</v>
          </cell>
          <cell r="J48">
            <v>-2.7150696496411331E-3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0.79</v>
          </cell>
          <cell r="E50" t="e">
            <v>#N/A</v>
          </cell>
          <cell r="F50">
            <v>0.82</v>
          </cell>
          <cell r="G50">
            <v>0</v>
          </cell>
          <cell r="H50">
            <v>-2.5499091866309217E-2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-1.2480000000000158E-3</v>
          </cell>
          <cell r="O50">
            <v>-3.199524940617593E-3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 t="e">
            <v>#N/A</v>
          </cell>
          <cell r="F53">
            <v>0.89</v>
          </cell>
          <cell r="G53">
            <v>0</v>
          </cell>
          <cell r="H53">
            <v>-3.6790562637369914E-3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  <cell r="E54">
            <v>0.84672566371681435</v>
          </cell>
          <cell r="F54">
            <v>0.87</v>
          </cell>
          <cell r="G54" t="e">
            <v>#VALUE!</v>
          </cell>
          <cell r="H54" t="e">
            <v>#VALUE!</v>
          </cell>
          <cell r="I54">
            <v>-2.327433628318565E-3</v>
          </cell>
          <cell r="J54">
            <v>0</v>
          </cell>
          <cell r="K54">
            <v>0</v>
          </cell>
          <cell r="L54">
            <v>-6.128668171557994E-4</v>
          </cell>
          <cell r="M54" t="e">
            <v>#VALUE!</v>
          </cell>
          <cell r="N54">
            <v>0</v>
          </cell>
          <cell r="O54">
            <v>0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 t="e">
            <v>#N/A</v>
          </cell>
          <cell r="F58">
            <v>0.87</v>
          </cell>
          <cell r="G58">
            <v>0</v>
          </cell>
          <cell r="H58">
            <v>-2.6554631662156999E-3</v>
          </cell>
          <cell r="I58">
            <v>0</v>
          </cell>
          <cell r="J58">
            <v>-6.1615384615384076E-3</v>
          </cell>
          <cell r="K58">
            <v>-3.8112975849365349E-3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D Pulley</v>
          </cell>
          <cell r="D63">
            <v>0.87</v>
          </cell>
          <cell r="E63" t="e">
            <v>#N/A</v>
          </cell>
          <cell r="F63">
            <v>0.89</v>
          </cell>
          <cell r="G63">
            <v>0</v>
          </cell>
          <cell r="H63">
            <v>-2.2467824764240033E-2</v>
          </cell>
          <cell r="I63">
            <v>0</v>
          </cell>
          <cell r="J63">
            <v>0</v>
          </cell>
          <cell r="K63">
            <v>0</v>
          </cell>
          <cell r="L63">
            <v>-1.225879682185349E-4</v>
          </cell>
          <cell r="M63">
            <v>-5.6609017912289785E-3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0.92</v>
          </cell>
          <cell r="E64">
            <v>0.88880631676730204</v>
          </cell>
          <cell r="F64">
            <v>0.93</v>
          </cell>
          <cell r="G64">
            <v>2.8075500689348498E-3</v>
          </cell>
          <cell r="H64">
            <v>-7.1924499310651816E-3</v>
          </cell>
          <cell r="I64">
            <v>-3.1193683232698002E-3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-3.0730816077953805E-3</v>
          </cell>
          <cell r="O64">
            <v>0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0.86</v>
          </cell>
          <cell r="E65" t="e">
            <v>#VALUE!</v>
          </cell>
          <cell r="F65">
            <v>0.88</v>
          </cell>
          <cell r="G65">
            <v>2.6997179435479524E-3</v>
          </cell>
          <cell r="H65">
            <v>-1.7300282056452055E-2</v>
          </cell>
          <cell r="I65">
            <v>0</v>
          </cell>
          <cell r="J65">
            <v>0</v>
          </cell>
          <cell r="K65">
            <v>0</v>
          </cell>
          <cell r="L65">
            <v>1.0771001150743809E-3</v>
          </cell>
          <cell r="M65">
            <v>-1.345646437990844E-4</v>
          </cell>
          <cell r="N65">
            <v>-8.0035026269702496E-4</v>
          </cell>
          <cell r="O65">
            <v>-4.412515964240105E-3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18" sqref="E18"/>
    </sheetView>
  </sheetViews>
  <sheetFormatPr defaultRowHeight="12.75" x14ac:dyDescent="0.2"/>
  <cols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customWidth="1"/>
    <col min="8" max="8" width="8.5703125" style="4" bestFit="1" customWidth="1"/>
    <col min="9" max="9" width="7.42578125" style="62" customWidth="1"/>
    <col min="10" max="10" width="0.42578125" style="21" hidden="1" customWidth="1"/>
    <col min="11" max="11" width="0.28515625" hidden="1" customWidth="1"/>
    <col min="12" max="12" width="5.85546875" customWidth="1"/>
  </cols>
  <sheetData>
    <row r="1" spans="1:12" ht="18" x14ac:dyDescent="0.25">
      <c r="A1" s="1" t="s">
        <v>13</v>
      </c>
      <c r="D1" s="52"/>
      <c r="E1" s="53"/>
      <c r="F1" s="54"/>
      <c r="G1" s="53"/>
      <c r="H1" s="55"/>
      <c r="I1" s="55"/>
      <c r="J1" s="18"/>
      <c r="K1" s="10"/>
    </row>
    <row r="2" spans="1:12" x14ac:dyDescent="0.2">
      <c r="A2" s="4"/>
      <c r="D2" s="56">
        <v>0</v>
      </c>
      <c r="E2" s="53"/>
      <c r="F2" s="54"/>
      <c r="G2" s="53"/>
      <c r="H2" s="55"/>
      <c r="I2" s="55"/>
      <c r="J2" s="18"/>
      <c r="K2" s="10"/>
    </row>
    <row r="3" spans="1:12" ht="27" customHeight="1" x14ac:dyDescent="0.2">
      <c r="A3" s="1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10</v>
      </c>
      <c r="I3" s="61" t="s">
        <v>9</v>
      </c>
      <c r="J3" s="20" t="s">
        <v>6</v>
      </c>
      <c r="K3" s="76" t="s">
        <v>7</v>
      </c>
      <c r="L3" s="75"/>
    </row>
    <row r="4" spans="1:12" x14ac:dyDescent="0.2">
      <c r="D4" s="52"/>
      <c r="E4" s="53"/>
      <c r="F4" s="54"/>
      <c r="G4" s="53"/>
      <c r="H4" s="55"/>
      <c r="I4" s="55"/>
      <c r="J4" s="18"/>
      <c r="K4" s="10"/>
      <c r="L4" s="14"/>
    </row>
    <row r="5" spans="1:12" x14ac:dyDescent="0.2">
      <c r="A5" s="4">
        <v>331</v>
      </c>
      <c r="B5" s="73" t="str">
        <f>VLOOKUP($A5,[1]Sheet1!$A$3:$D$80,2,FALSE)</f>
        <v>Bil</v>
      </c>
      <c r="C5" t="str">
        <f>VLOOKUP($A5,[1]Sheet1!$A$3:$D$80,3,FALSE)</f>
        <v>D Smith</v>
      </c>
      <c r="D5" s="52">
        <v>2.7928240740740743E-2</v>
      </c>
      <c r="E5" s="53">
        <f t="shared" ref="E5" si="0">(+D5-$D$2)*24*60</f>
        <v>40.216666666666669</v>
      </c>
      <c r="F5" s="9">
        <v>0.93</v>
      </c>
      <c r="G5" s="53">
        <f>+F5*E5</f>
        <v>37.401500000000006</v>
      </c>
      <c r="H5" s="55">
        <f>RANK(G5,$G$5:$G$27,1)</f>
        <v>10</v>
      </c>
      <c r="I5" s="55">
        <f>RANK(E5,$E$5:$E$27,1)</f>
        <v>1</v>
      </c>
      <c r="J5" s="18">
        <f t="shared" ref="J5" si="1">+$G$5/E5</f>
        <v>0.93</v>
      </c>
      <c r="K5" s="10">
        <f>(+J5-VLOOKUP($A5,[1]Sheet1!$A$3:$O$88,6,FALSE))*0.1</f>
        <v>0</v>
      </c>
    </row>
    <row r="6" spans="1:12" x14ac:dyDescent="0.2">
      <c r="A6" s="4">
        <v>101</v>
      </c>
      <c r="B6" t="str">
        <f>VLOOKUP($A6,[1]Sheet1!$A$3:$D$80,2,FALSE)</f>
        <v>The Full Monty</v>
      </c>
      <c r="C6" t="str">
        <f>VLOOKUP($A6,[1]Sheet1!$A$3:$D$80,3,FALSE)</f>
        <v>H Atkinson</v>
      </c>
      <c r="D6" s="52">
        <v>2.8912037037037038E-2</v>
      </c>
      <c r="E6" s="53">
        <f t="shared" ref="E6:E16" si="2">(+D6-$D$2)*24*60</f>
        <v>41.633333333333333</v>
      </c>
      <c r="F6" s="9">
        <v>0.89</v>
      </c>
      <c r="G6" s="53">
        <f t="shared" ref="G6:G16" si="3">+F6*E6</f>
        <v>37.053666666666665</v>
      </c>
      <c r="H6" s="55">
        <f t="shared" ref="H6:H20" si="4">RANK(G6,$G$5:$G$27,1)</f>
        <v>8</v>
      </c>
      <c r="I6" s="55">
        <f t="shared" ref="I6:I20" si="5">RANK(E6,$E$5:$E$27,1)</f>
        <v>4</v>
      </c>
      <c r="J6" s="18">
        <f t="shared" ref="J6:J15" si="6">+$G$5/E6</f>
        <v>0.89835468374699778</v>
      </c>
      <c r="K6" s="10">
        <f>(+J6-VLOOKUP($A6,[1]Sheet1!$A$3:$O$88,6,FALSE))*0.1</f>
        <v>-2.1645316253002256E-3</v>
      </c>
    </row>
    <row r="7" spans="1:12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2">
        <v>2.8472222222222222E-2</v>
      </c>
      <c r="E7" s="53">
        <f t="shared" si="2"/>
        <v>41</v>
      </c>
      <c r="F7" s="9">
        <v>0.89</v>
      </c>
      <c r="G7" s="53">
        <f t="shared" si="3"/>
        <v>36.49</v>
      </c>
      <c r="H7" s="55">
        <f t="shared" si="4"/>
        <v>4</v>
      </c>
      <c r="I7" s="55">
        <f t="shared" si="5"/>
        <v>2</v>
      </c>
      <c r="J7" s="18">
        <f t="shared" si="6"/>
        <v>0.91223170731707326</v>
      </c>
      <c r="K7" s="10">
        <f>(+J7-VLOOKUP($A7,[1]Sheet1!$A$3:$O$88,6,FALSE))*0.1</f>
        <v>1.2231707317073238E-3</v>
      </c>
    </row>
    <row r="8" spans="1:12" x14ac:dyDescent="0.2">
      <c r="A8" s="4">
        <v>185</v>
      </c>
      <c r="B8" t="str">
        <f>VLOOKUP($A8,[1]Sheet1!$A$3:$D$80,2,FALSE)</f>
        <v>Ben</v>
      </c>
      <c r="C8" t="str">
        <f>VLOOKUP($A8,[1]Sheet1!$A$3:$D$80,3,FALSE)</f>
        <v>H Hillle</v>
      </c>
      <c r="D8" s="52">
        <v>2.8564814814814817E-2</v>
      </c>
      <c r="E8" s="53">
        <f t="shared" si="2"/>
        <v>41.133333333333333</v>
      </c>
      <c r="F8" s="9">
        <v>0.9</v>
      </c>
      <c r="G8" s="53">
        <f t="shared" si="3"/>
        <v>37.020000000000003</v>
      </c>
      <c r="H8" s="55">
        <f t="shared" si="4"/>
        <v>7</v>
      </c>
      <c r="I8" s="55">
        <f t="shared" si="5"/>
        <v>3</v>
      </c>
      <c r="J8" s="18">
        <f t="shared" si="6"/>
        <v>0.90927471636953017</v>
      </c>
      <c r="K8" s="10">
        <f>(+J8-VLOOKUP($A8,[1]Sheet1!$A$3:$O$88,6,FALSE))*0.1</f>
        <v>9.2747163695301455E-4</v>
      </c>
    </row>
    <row r="9" spans="1:12" x14ac:dyDescent="0.2">
      <c r="A9" s="4">
        <v>85</v>
      </c>
      <c r="B9" t="str">
        <f>VLOOKUP($A9,[1]Sheet1!$A$3:$D$80,2,FALSE)</f>
        <v>Gamble</v>
      </c>
      <c r="C9" t="str">
        <f>VLOOKUP($A9,[1]Sheet1!$A$3:$D$80,3,FALSE)</f>
        <v>R Wenham</v>
      </c>
      <c r="D9" s="52">
        <v>2.9479166666666667E-2</v>
      </c>
      <c r="E9" s="53">
        <f t="shared" si="2"/>
        <v>42.45</v>
      </c>
      <c r="F9" s="9">
        <v>0.89</v>
      </c>
      <c r="G9" s="53">
        <f t="shared" si="3"/>
        <v>37.780500000000004</v>
      </c>
      <c r="H9" s="55">
        <f t="shared" si="4"/>
        <v>14</v>
      </c>
      <c r="I9" s="55">
        <f t="shared" si="5"/>
        <v>9</v>
      </c>
      <c r="J9" s="18">
        <f t="shared" si="6"/>
        <v>0.88107184923439352</v>
      </c>
      <c r="K9" s="10">
        <f>(+J9-VLOOKUP($A9,[1]Sheet1!$A$3:$O$88,6,FALSE))*0.1</f>
        <v>1.0718492343935182E-4</v>
      </c>
    </row>
    <row r="10" spans="1:12" x14ac:dyDescent="0.2">
      <c r="A10" s="4">
        <v>256</v>
      </c>
      <c r="B10" t="str">
        <f>VLOOKUP($A10,[1]Sheet1!$A$3:$D$80,2,FALSE)</f>
        <v>Front Runner</v>
      </c>
      <c r="C10" t="str">
        <f>VLOOKUP($A10,[1]Sheet1!$A$3:$D$80,3,FALSE)</f>
        <v>D Le Page</v>
      </c>
      <c r="D10" s="52">
        <v>2.9259259259259259E-2</v>
      </c>
      <c r="E10" s="53">
        <f t="shared" si="2"/>
        <v>42.133333333333333</v>
      </c>
      <c r="F10" s="9">
        <v>0.89</v>
      </c>
      <c r="G10" s="53">
        <f t="shared" si="3"/>
        <v>37.498666666666665</v>
      </c>
      <c r="H10" s="55">
        <f t="shared" si="4"/>
        <v>13</v>
      </c>
      <c r="I10" s="55">
        <f t="shared" si="5"/>
        <v>7</v>
      </c>
      <c r="J10" s="18">
        <f t="shared" si="6"/>
        <v>0.88769382911392425</v>
      </c>
      <c r="K10" s="10">
        <f>(+J10-VLOOKUP($A10,[1]Sheet1!$A$3:$O$88,6,FALSE))*0.1</f>
        <v>-1.2306170886075775E-3</v>
      </c>
    </row>
    <row r="11" spans="1:12" x14ac:dyDescent="0.2">
      <c r="A11" s="4">
        <v>74</v>
      </c>
      <c r="B11" t="str">
        <f>VLOOKUP($A11,[1]Sheet1!$A$3:$D$80,2,FALSE)</f>
        <v>Limit</v>
      </c>
      <c r="C11" t="str">
        <f>VLOOKUP($A11,[1]Sheet1!$A$3:$D$80,3,FALSE)</f>
        <v>J Boraston</v>
      </c>
      <c r="D11" s="52">
        <v>2.9537037037037039E-2</v>
      </c>
      <c r="E11" s="53">
        <f t="shared" si="2"/>
        <v>42.533333333333331</v>
      </c>
      <c r="F11" s="9">
        <v>0.88</v>
      </c>
      <c r="G11" s="53">
        <f t="shared" si="3"/>
        <v>37.429333333333332</v>
      </c>
      <c r="H11" s="55">
        <f t="shared" si="4"/>
        <v>12</v>
      </c>
      <c r="I11" s="55">
        <f t="shared" si="5"/>
        <v>10</v>
      </c>
      <c r="J11" s="18">
        <f t="shared" si="6"/>
        <v>0.87934561128526667</v>
      </c>
      <c r="K11" s="10">
        <f>(+J11-VLOOKUP($A11,[1]Sheet1!$A$3:$O$88,6,FALSE))*0.1</f>
        <v>-1.0654388714733344E-3</v>
      </c>
    </row>
    <row r="12" spans="1:12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2">
        <v>2.9201388888888888E-2</v>
      </c>
      <c r="E12" s="53">
        <f t="shared" si="2"/>
        <v>42.05</v>
      </c>
      <c r="F12" s="9">
        <v>0.89</v>
      </c>
      <c r="G12" s="53">
        <f t="shared" si="3"/>
        <v>37.424499999999995</v>
      </c>
      <c r="H12" s="55">
        <f t="shared" si="4"/>
        <v>11</v>
      </c>
      <c r="I12" s="55">
        <f t="shared" si="5"/>
        <v>6</v>
      </c>
      <c r="J12" s="18">
        <f t="shared" si="6"/>
        <v>0.88945303210463755</v>
      </c>
      <c r="K12" s="10">
        <f>(+J12-VLOOKUP($A12,[1]Sheet1!$A$3:$O$88,6,FALSE))*0.1</f>
        <v>1.9453032104637558E-3</v>
      </c>
    </row>
    <row r="13" spans="1:12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2">
        <v>2.9363425925925921E-2</v>
      </c>
      <c r="E13" s="53">
        <f t="shared" si="2"/>
        <v>42.283333333333331</v>
      </c>
      <c r="F13" s="9">
        <v>0.88</v>
      </c>
      <c r="G13" s="53">
        <f t="shared" si="3"/>
        <v>37.209333333333333</v>
      </c>
      <c r="H13" s="55">
        <f t="shared" si="4"/>
        <v>9</v>
      </c>
      <c r="I13" s="55">
        <f t="shared" si="5"/>
        <v>8</v>
      </c>
      <c r="J13" s="18">
        <f t="shared" si="6"/>
        <v>0.88454473787938526</v>
      </c>
      <c r="K13" s="10">
        <f>(+J13-VLOOKUP($A13,[1]Sheet1!$A$3:$O$88,6,FALSE))*0.1</f>
        <v>1.4544737879385262E-3</v>
      </c>
    </row>
    <row r="14" spans="1:12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52">
        <v>2.9189814814814811E-2</v>
      </c>
      <c r="E14" s="53">
        <f t="shared" si="2"/>
        <v>42.033333333333331</v>
      </c>
      <c r="F14" s="9">
        <v>0.87</v>
      </c>
      <c r="G14" s="53">
        <f t="shared" si="3"/>
        <v>36.568999999999996</v>
      </c>
      <c r="H14" s="55">
        <f t="shared" si="4"/>
        <v>5</v>
      </c>
      <c r="I14" s="55">
        <f t="shared" si="5"/>
        <v>5</v>
      </c>
      <c r="J14" s="18">
        <f t="shared" si="6"/>
        <v>0.88980570975416351</v>
      </c>
      <c r="K14" s="10">
        <f>(+J14-VLOOKUP($A14,[1]Sheet1!$A$3:$O$88,6,FALSE))*0.1</f>
        <v>-1.9429024583650369E-5</v>
      </c>
    </row>
    <row r="15" spans="1:12" x14ac:dyDescent="0.2">
      <c r="A15" s="4">
        <v>322</v>
      </c>
      <c r="B15" t="str">
        <f>VLOOKUP($A15,[1]Sheet1!$A$3:$D$80,2,FALSE)</f>
        <v>Victoria</v>
      </c>
      <c r="C15" t="str">
        <f>VLOOKUP($A15,[1]Sheet1!$A$3:$D$80,3,FALSE)</f>
        <v>P Stokell</v>
      </c>
      <c r="D15" s="52">
        <v>3.0578703703703702E-2</v>
      </c>
      <c r="E15" s="53">
        <f t="shared" ref="E15" si="7">(+D15-$D$2)*24*60</f>
        <v>44.033333333333331</v>
      </c>
      <c r="F15" s="9">
        <v>0.87</v>
      </c>
      <c r="G15" s="53">
        <f t="shared" ref="G15" si="8">+F15*E15</f>
        <v>38.308999999999997</v>
      </c>
      <c r="H15" s="55">
        <f t="shared" si="4"/>
        <v>15</v>
      </c>
      <c r="I15" s="55">
        <f t="shared" si="5"/>
        <v>14</v>
      </c>
      <c r="J15" s="18">
        <f t="shared" si="6"/>
        <v>0.84939061317183973</v>
      </c>
      <c r="K15" s="10">
        <f>(+J15-VLOOKUP($A15,[1]Sheet1!$A$3:$O$88,6,FALSE))*0.1</f>
        <v>-2.0609386828160273E-3</v>
      </c>
    </row>
    <row r="16" spans="1:12" x14ac:dyDescent="0.2">
      <c r="A16" s="4">
        <v>75</v>
      </c>
      <c r="B16" t="str">
        <f>VLOOKUP($A16,[1]Sheet1!$A$3:$D$80,2,FALSE)</f>
        <v>Cracklin Rosie</v>
      </c>
      <c r="C16" t="str">
        <f>VLOOKUP($A16,[1]Sheet1!$A$3:$D$80,3,FALSE)</f>
        <v>C Bridges</v>
      </c>
      <c r="D16" s="56">
        <v>3.0416666666666665E-2</v>
      </c>
      <c r="E16" s="53">
        <f t="shared" si="2"/>
        <v>43.8</v>
      </c>
      <c r="F16" s="9">
        <v>0.83</v>
      </c>
      <c r="G16" s="53">
        <f t="shared" si="3"/>
        <v>36.353999999999999</v>
      </c>
      <c r="H16" s="55">
        <f t="shared" si="4"/>
        <v>3</v>
      </c>
      <c r="I16" s="55">
        <f t="shared" si="5"/>
        <v>13</v>
      </c>
      <c r="J16" s="18">
        <f t="shared" ref="J16:J20" si="9">+$G$5/E16</f>
        <v>0.85391552511415547</v>
      </c>
      <c r="K16" s="10">
        <f>(+J16-VLOOKUP($A16,[1]Sheet1!$A$3:$O$88,6,FALSE))*0.1</f>
        <v>-3.6084474885844544E-3</v>
      </c>
    </row>
    <row r="17" spans="1:11" x14ac:dyDescent="0.2">
      <c r="A17" s="4">
        <v>330</v>
      </c>
      <c r="B17" t="str">
        <f>VLOOKUP($A17,[1]Sheet1!$A$3:$D$80,2,FALSE)</f>
        <v>Kiwi Monogams</v>
      </c>
      <c r="C17" t="str">
        <f>VLOOKUP($A17,[1]Sheet1!$A$3:$D$80,3,FALSE)</f>
        <v>D Pulley</v>
      </c>
      <c r="D17" s="56">
        <v>3.0752314814814816E-2</v>
      </c>
      <c r="E17" s="53">
        <f t="shared" ref="E17:E20" si="10">(+D17-$D$2)*24*60</f>
        <v>44.283333333333331</v>
      </c>
      <c r="F17" s="9">
        <v>0.83</v>
      </c>
      <c r="G17" s="53">
        <f t="shared" ref="G17:G20" si="11">+F17*E17</f>
        <v>36.755166666666661</v>
      </c>
      <c r="H17" s="55">
        <f t="shared" si="4"/>
        <v>6</v>
      </c>
      <c r="I17" s="55">
        <f t="shared" si="5"/>
        <v>15</v>
      </c>
      <c r="J17" s="18">
        <f t="shared" si="9"/>
        <v>0.84459540835528812</v>
      </c>
      <c r="K17" s="10">
        <f>(+J17-VLOOKUP($A17,[1]Sheet1!$A$3:$O$88,6,FALSE))*0.1</f>
        <v>-4.5404591644711894E-3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56">
        <v>2.974537037037037E-2</v>
      </c>
      <c r="E18" s="53">
        <f t="shared" si="10"/>
        <v>42.833333333333336</v>
      </c>
      <c r="F18" s="9">
        <v>0.83</v>
      </c>
      <c r="G18" s="53">
        <f t="shared" si="11"/>
        <v>35.551666666666669</v>
      </c>
      <c r="H18" s="55">
        <f t="shared" si="4"/>
        <v>1</v>
      </c>
      <c r="I18" s="55">
        <f t="shared" si="5"/>
        <v>11</v>
      </c>
      <c r="J18" s="18">
        <f t="shared" si="9"/>
        <v>0.87318677042801562</v>
      </c>
      <c r="K18" s="10">
        <f>(+J18-VLOOKUP($A18,[1]Sheet1!$A$3:$O$88,6,FALSE))*0.1</f>
        <v>-6.8132295719843807E-4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56">
        <v>2.9942129629629628E-2</v>
      </c>
      <c r="E19" s="53">
        <f t="shared" si="10"/>
        <v>43.116666666666667</v>
      </c>
      <c r="F19" s="9">
        <v>0.83</v>
      </c>
      <c r="G19" s="53">
        <f t="shared" si="11"/>
        <v>35.786833333333334</v>
      </c>
      <c r="H19" s="55">
        <f t="shared" si="4"/>
        <v>2</v>
      </c>
      <c r="I19" s="55">
        <f t="shared" si="5"/>
        <v>12</v>
      </c>
      <c r="J19" s="18">
        <f t="shared" si="9"/>
        <v>0.86744878237340561</v>
      </c>
      <c r="K19" s="10">
        <f>(+J19-VLOOKUP($A19,[1]Sheet1!$A$3:$O$88,6,FALSE))*0.1</f>
        <v>2.7448782373405648E-3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6">
        <v>3.5185185185185187E-2</v>
      </c>
      <c r="E20" s="53">
        <f t="shared" si="10"/>
        <v>50.666666666666671</v>
      </c>
      <c r="F20" s="9">
        <v>0.83</v>
      </c>
      <c r="G20" s="53">
        <f t="shared" si="11"/>
        <v>42.053333333333335</v>
      </c>
      <c r="H20" s="55">
        <f t="shared" si="4"/>
        <v>16</v>
      </c>
      <c r="I20" s="55">
        <f t="shared" si="5"/>
        <v>16</v>
      </c>
      <c r="J20" s="18">
        <f t="shared" si="9"/>
        <v>0.7381875</v>
      </c>
      <c r="K20" s="10">
        <f>(+J20-VLOOKUP($A20,[1]Sheet1!$A$3:$O$88,6,FALSE))*0.1</f>
        <v>-8.1812499999999958E-3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9" workbookViewId="0">
      <selection activeCell="F21" sqref="F21"/>
    </sheetView>
  </sheetViews>
  <sheetFormatPr defaultRowHeight="12.75" x14ac:dyDescent="0.2"/>
  <cols>
    <col min="2" max="2" width="16.5703125" bestFit="1" customWidth="1"/>
    <col min="3" max="3" width="9.85546875" bestFit="1" customWidth="1"/>
    <col min="4" max="4" width="11.42578125" style="4" bestFit="1" customWidth="1"/>
    <col min="5" max="5" width="9.140625" style="4"/>
    <col min="6" max="6" width="9.5703125" style="4" customWidth="1"/>
    <col min="7" max="7" width="9.7109375" style="4" customWidth="1"/>
    <col min="8" max="8" width="8.5703125" style="65" bestFit="1" customWidth="1"/>
    <col min="9" max="9" width="8.5703125" style="4" bestFit="1" customWidth="1"/>
    <col min="10" max="10" width="0.28515625" style="17" customWidth="1"/>
    <col min="11" max="11" width="0.140625" style="10" customWidth="1"/>
    <col min="12" max="12" width="0.140625" hidden="1" customWidth="1"/>
  </cols>
  <sheetData>
    <row r="1" spans="1:12" ht="18" x14ac:dyDescent="0.25">
      <c r="A1" s="1" t="s">
        <v>14</v>
      </c>
      <c r="D1" s="52"/>
      <c r="E1" s="53"/>
      <c r="F1" s="54"/>
      <c r="G1" s="53"/>
      <c r="H1" s="55"/>
      <c r="I1" s="55"/>
      <c r="J1" s="18"/>
    </row>
    <row r="2" spans="1:12" x14ac:dyDescent="0.2">
      <c r="A2" s="4"/>
      <c r="D2" s="56">
        <v>0.54861111111111105</v>
      </c>
      <c r="E2" s="53"/>
      <c r="F2" s="54"/>
      <c r="G2" s="53"/>
      <c r="H2" s="55"/>
      <c r="I2" s="55"/>
      <c r="J2" s="18"/>
    </row>
    <row r="3" spans="1:12" ht="26.25" customHeight="1" x14ac:dyDescent="0.2">
      <c r="A3" s="1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10</v>
      </c>
      <c r="I3" s="61" t="s">
        <v>9</v>
      </c>
      <c r="J3" s="20" t="s">
        <v>6</v>
      </c>
      <c r="K3" s="76" t="s">
        <v>7</v>
      </c>
    </row>
    <row r="4" spans="1:12" x14ac:dyDescent="0.2">
      <c r="D4" s="52"/>
      <c r="E4" s="53"/>
      <c r="F4" s="54"/>
      <c r="G4" s="53"/>
      <c r="H4" s="55"/>
      <c r="I4" s="55"/>
      <c r="J4" s="18"/>
      <c r="L4" s="14"/>
    </row>
    <row r="5" spans="1:12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6">
        <v>0.58049768518518519</v>
      </c>
      <c r="E5" s="53">
        <f t="shared" ref="E5" si="0">(+D5-$D$2)*24*60</f>
        <v>45.916666666666757</v>
      </c>
      <c r="F5" s="9">
        <v>0.93</v>
      </c>
      <c r="G5" s="53">
        <f>+F5*E5</f>
        <v>42.702500000000086</v>
      </c>
      <c r="H5" s="55">
        <f>RANK(G5,$G$5:$G$28,1)</f>
        <v>6</v>
      </c>
      <c r="I5" s="55">
        <f>RANK(E5,$E$5:$E$28,1)</f>
        <v>3</v>
      </c>
      <c r="J5" s="18">
        <f t="shared" ref="J5" si="1">+$G$5/E5</f>
        <v>0.93</v>
      </c>
      <c r="K5" s="10">
        <f>(+J5-VLOOKUP($A5,[1]Sheet1!$A$3:$O$80,6,FALSE))*0.1</f>
        <v>0</v>
      </c>
    </row>
    <row r="6" spans="1:12" x14ac:dyDescent="0.2">
      <c r="A6" s="4">
        <v>101</v>
      </c>
      <c r="B6" t="str">
        <f>VLOOKUP($A6,[1]Sheet1!$A$3:$D$80,2,FALSE)</f>
        <v>The Full Monty</v>
      </c>
      <c r="C6" t="str">
        <f>VLOOKUP($A6,[1]Sheet1!$A$3:$D$80,3,FALSE)</f>
        <v>H Atkinson</v>
      </c>
      <c r="D6" s="52">
        <v>0.58008101851851845</v>
      </c>
      <c r="E6" s="53">
        <f t="shared" ref="E6:E16" si="2">(+D6-$D$2)*24*60</f>
        <v>45.316666666666663</v>
      </c>
      <c r="F6" s="9">
        <v>0.92</v>
      </c>
      <c r="G6" s="53">
        <f t="shared" ref="G6:G15" si="3">+F6*E6</f>
        <v>41.691333333333333</v>
      </c>
      <c r="H6" s="55">
        <f t="shared" ref="H6:H20" si="4">RANK(G6,$G$5:$G$28,1)</f>
        <v>4</v>
      </c>
      <c r="I6" s="55">
        <f t="shared" ref="I6:I20" si="5">RANK(E6,$E$5:$E$28,1)</f>
        <v>1</v>
      </c>
      <c r="J6" s="18">
        <f t="shared" ref="J6:J16" si="6">+$G$5/E6</f>
        <v>0.942313350496508</v>
      </c>
      <c r="K6" s="10">
        <f>(+J6-VLOOKUP($A6,[1]Sheet1!$A$3:$O$80,6,FALSE))*0.1</f>
        <v>2.2313350496507957E-3</v>
      </c>
    </row>
    <row r="7" spans="1:12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2">
        <v>0.58392361111111113</v>
      </c>
      <c r="E7" s="53">
        <f t="shared" si="2"/>
        <v>50.850000000000115</v>
      </c>
      <c r="F7" s="9">
        <v>0.9</v>
      </c>
      <c r="G7" s="53">
        <f t="shared" si="3"/>
        <v>45.765000000000107</v>
      </c>
      <c r="H7" s="55">
        <f t="shared" si="4"/>
        <v>14</v>
      </c>
      <c r="I7" s="55">
        <f t="shared" si="5"/>
        <v>13</v>
      </c>
      <c r="J7" s="18">
        <f t="shared" si="6"/>
        <v>0.83977384464110105</v>
      </c>
      <c r="K7" s="10">
        <f>(+J7-VLOOKUP($A7,[1]Sheet1!$A$3:$O$80,6,FALSE))*0.1</f>
        <v>-6.022615535889897E-3</v>
      </c>
    </row>
    <row r="8" spans="1:12" x14ac:dyDescent="0.2">
      <c r="A8" s="4">
        <v>185</v>
      </c>
      <c r="B8" t="str">
        <f>VLOOKUP($A8,[1]Sheet1!$A$3:$D$80,2,FALSE)</f>
        <v>Ben</v>
      </c>
      <c r="C8" t="str">
        <f>VLOOKUP($A8,[1]Sheet1!$A$3:$D$80,3,FALSE)</f>
        <v>H Hillle</v>
      </c>
      <c r="D8" s="52">
        <v>0.5820833333333334</v>
      </c>
      <c r="E8" s="53">
        <f t="shared" si="2"/>
        <v>48.20000000000018</v>
      </c>
      <c r="F8" s="9">
        <v>0.9</v>
      </c>
      <c r="G8" s="53">
        <f t="shared" si="3"/>
        <v>43.380000000000166</v>
      </c>
      <c r="H8" s="55">
        <f t="shared" si="4"/>
        <v>9</v>
      </c>
      <c r="I8" s="55">
        <f t="shared" si="5"/>
        <v>7</v>
      </c>
      <c r="J8" s="18">
        <f t="shared" si="6"/>
        <v>0.88594398340248814</v>
      </c>
      <c r="K8" s="10">
        <f>(+J8-VLOOKUP($A8,[1]Sheet1!$A$3:$O$80,6,FALSE))*0.1</f>
        <v>-1.405601659751188E-3</v>
      </c>
    </row>
    <row r="9" spans="1:12" x14ac:dyDescent="0.2">
      <c r="A9" s="4">
        <v>85</v>
      </c>
      <c r="B9" t="str">
        <f>VLOOKUP($A9,[1]Sheet1!$A$3:$D$80,2,FALSE)</f>
        <v>Gamble</v>
      </c>
      <c r="C9" t="str">
        <f>VLOOKUP($A9,[1]Sheet1!$A$3:$D$80,3,FALSE)</f>
        <v>R Wenham</v>
      </c>
      <c r="D9" s="56">
        <v>0.58045138888888892</v>
      </c>
      <c r="E9" s="53">
        <f t="shared" si="2"/>
        <v>45.850000000000136</v>
      </c>
      <c r="F9" s="9">
        <v>0.88</v>
      </c>
      <c r="G9" s="53">
        <f t="shared" si="3"/>
        <v>40.34800000000012</v>
      </c>
      <c r="H9" s="55">
        <f t="shared" si="4"/>
        <v>2</v>
      </c>
      <c r="I9" s="55">
        <f t="shared" si="5"/>
        <v>2</v>
      </c>
      <c r="J9" s="18">
        <f t="shared" si="6"/>
        <v>0.9313522355507079</v>
      </c>
      <c r="K9" s="10">
        <f>(+J9-VLOOKUP($A9,[1]Sheet1!$A$3:$O$80,6,FALSE))*0.1</f>
        <v>5.1352235550707892E-3</v>
      </c>
    </row>
    <row r="10" spans="1:12" x14ac:dyDescent="0.2">
      <c r="A10" s="4">
        <v>256</v>
      </c>
      <c r="B10" t="str">
        <f>VLOOKUP($A10,[1]Sheet1!$A$3:$D$80,2,FALSE)</f>
        <v>Front Runner</v>
      </c>
      <c r="C10" t="str">
        <f>VLOOKUP($A10,[1]Sheet1!$A$3:$D$80,3,FALSE)</f>
        <v>D Le Page</v>
      </c>
      <c r="D10" s="52">
        <v>0.58189814814814811</v>
      </c>
      <c r="E10" s="53">
        <f t="shared" si="2"/>
        <v>47.933333333333366</v>
      </c>
      <c r="F10" s="9">
        <v>0.9</v>
      </c>
      <c r="G10" s="53">
        <f t="shared" si="3"/>
        <v>43.140000000000029</v>
      </c>
      <c r="H10" s="55">
        <f t="shared" si="4"/>
        <v>7</v>
      </c>
      <c r="I10" s="55">
        <f t="shared" si="5"/>
        <v>6</v>
      </c>
      <c r="J10" s="18">
        <f t="shared" si="6"/>
        <v>0.89087273991655191</v>
      </c>
      <c r="K10" s="10">
        <f>(+J10-VLOOKUP($A10,[1]Sheet1!$A$3:$O$80,6,FALSE))*0.1</f>
        <v>-9.1272600834481083E-4</v>
      </c>
    </row>
    <row r="11" spans="1:12" x14ac:dyDescent="0.2">
      <c r="A11" s="4">
        <v>74</v>
      </c>
      <c r="B11" t="str">
        <f>VLOOKUP($A11,[1]Sheet1!$A$3:$D$80,2,FALSE)</f>
        <v>Limit</v>
      </c>
      <c r="C11" t="str">
        <f>VLOOKUP($A11,[1]Sheet1!$A$3:$D$80,3,FALSE)</f>
        <v>J Boraston</v>
      </c>
      <c r="D11" s="52">
        <v>0.5808564814814815</v>
      </c>
      <c r="E11" s="53">
        <f t="shared" si="2"/>
        <v>46.433333333333451</v>
      </c>
      <c r="F11" s="9">
        <v>0.89</v>
      </c>
      <c r="G11" s="53">
        <f t="shared" si="3"/>
        <v>41.32566666666677</v>
      </c>
      <c r="H11" s="55">
        <f t="shared" si="4"/>
        <v>3</v>
      </c>
      <c r="I11" s="55">
        <f t="shared" si="5"/>
        <v>4</v>
      </c>
      <c r="J11" s="18">
        <f t="shared" si="6"/>
        <v>0.91965183058147837</v>
      </c>
      <c r="K11" s="10">
        <f>(+J11-VLOOKUP($A11,[1]Sheet1!$A$3:$O$80,6,FALSE))*0.1</f>
        <v>2.9651830581478356E-3</v>
      </c>
    </row>
    <row r="12" spans="1:12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2">
        <v>0.58358796296296289</v>
      </c>
      <c r="E12" s="53">
        <f t="shared" si="2"/>
        <v>50.366666666666653</v>
      </c>
      <c r="F12" s="9">
        <v>0.87</v>
      </c>
      <c r="G12" s="53">
        <f t="shared" si="3"/>
        <v>43.818999999999988</v>
      </c>
      <c r="H12" s="55">
        <f t="shared" si="4"/>
        <v>12</v>
      </c>
      <c r="I12" s="55">
        <f t="shared" si="5"/>
        <v>12</v>
      </c>
      <c r="J12" s="18">
        <f t="shared" si="6"/>
        <v>0.84783256121773853</v>
      </c>
      <c r="K12" s="10">
        <f>(+J12-VLOOKUP($A12,[1]Sheet1!$A$3:$O$80,6,FALSE))*0.1</f>
        <v>-2.2167438782261461E-3</v>
      </c>
    </row>
    <row r="13" spans="1:12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2">
        <v>0.58259259259259266</v>
      </c>
      <c r="E13" s="53">
        <f t="shared" si="2"/>
        <v>48.933333333333522</v>
      </c>
      <c r="F13" s="9">
        <v>0.87</v>
      </c>
      <c r="G13" s="53">
        <f t="shared" si="3"/>
        <v>42.572000000000166</v>
      </c>
      <c r="H13" s="55">
        <f t="shared" si="4"/>
        <v>5</v>
      </c>
      <c r="I13" s="55">
        <f t="shared" si="5"/>
        <v>9</v>
      </c>
      <c r="J13" s="18">
        <f t="shared" si="6"/>
        <v>0.87266689373296846</v>
      </c>
      <c r="K13" s="10">
        <f>(+J13-VLOOKUP($A13,[1]Sheet1!$A$3:$O$80,6,FALSE))*0.1</f>
        <v>2.6668937329684674E-4</v>
      </c>
    </row>
    <row r="14" spans="1:12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52">
        <v>0.58267361111111116</v>
      </c>
      <c r="E14" s="53">
        <f t="shared" si="2"/>
        <v>49.050000000000153</v>
      </c>
      <c r="F14" s="9">
        <v>0.89</v>
      </c>
      <c r="G14" s="53">
        <f t="shared" si="3"/>
        <v>43.654500000000134</v>
      </c>
      <c r="H14" s="55">
        <f t="shared" si="4"/>
        <v>11</v>
      </c>
      <c r="I14" s="55">
        <f t="shared" si="5"/>
        <v>10</v>
      </c>
      <c r="J14" s="18">
        <f t="shared" si="6"/>
        <v>0.87059123343526912</v>
      </c>
      <c r="K14" s="10">
        <f>(+J14-VLOOKUP($A14,[1]Sheet1!$A$3:$O$80,6,FALSE))*0.1</f>
        <v>-1.9408766564730897E-3</v>
      </c>
    </row>
    <row r="15" spans="1:12" x14ac:dyDescent="0.2">
      <c r="A15" s="4">
        <v>322</v>
      </c>
      <c r="B15" t="str">
        <f>VLOOKUP($A15,[1]Sheet1!$A$3:$D$80,2,FALSE)</f>
        <v>Victoria</v>
      </c>
      <c r="C15" t="str">
        <f>VLOOKUP($A15,[1]Sheet1!$A$3:$D$80,3,FALSE)</f>
        <v>P Stokell</v>
      </c>
      <c r="D15" s="52">
        <v>0.58107638888888891</v>
      </c>
      <c r="E15" s="53">
        <f t="shared" si="2"/>
        <v>46.750000000000114</v>
      </c>
      <c r="F15" s="9">
        <v>0.86</v>
      </c>
      <c r="G15" s="53">
        <f t="shared" si="3"/>
        <v>40.205000000000098</v>
      </c>
      <c r="H15" s="55">
        <f t="shared" si="4"/>
        <v>1</v>
      </c>
      <c r="I15" s="55">
        <f t="shared" si="5"/>
        <v>5</v>
      </c>
      <c r="J15" s="18">
        <f t="shared" si="6"/>
        <v>0.91342245989304771</v>
      </c>
      <c r="K15" s="10">
        <f>(+J15-VLOOKUP($A15,[1]Sheet1!$A$3:$O$80,6,FALSE))*0.1</f>
        <v>4.3422459893047716E-3</v>
      </c>
    </row>
    <row r="16" spans="1:12" x14ac:dyDescent="0.2">
      <c r="A16" s="4">
        <v>75</v>
      </c>
      <c r="B16" t="str">
        <f>VLOOKUP($A16,[1]Sheet1!$A$3:$D$80,2,FALSE)</f>
        <v>Cracklin Rosie</v>
      </c>
      <c r="C16" t="str">
        <f>VLOOKUP($A16,[1]Sheet1!$A$3:$D$80,3,FALSE)</f>
        <v>C Bridges</v>
      </c>
      <c r="D16" s="52">
        <v>0.58247685185185183</v>
      </c>
      <c r="E16" s="53">
        <f t="shared" si="2"/>
        <v>48.766666666666723</v>
      </c>
      <c r="F16" s="9">
        <v>0.89</v>
      </c>
      <c r="G16" s="53">
        <f t="shared" ref="G16" si="7">+F16*E16</f>
        <v>43.402333333333381</v>
      </c>
      <c r="H16" s="55">
        <f t="shared" si="4"/>
        <v>10</v>
      </c>
      <c r="I16" s="55">
        <f t="shared" si="5"/>
        <v>8</v>
      </c>
      <c r="J16" s="18">
        <f t="shared" si="6"/>
        <v>0.87564935064935145</v>
      </c>
      <c r="K16" s="10">
        <f>(+J16-VLOOKUP($A16,[1]Sheet1!$A$3:$O$80,6,FALSE))*0.1</f>
        <v>-1.4350649350648561E-3</v>
      </c>
    </row>
    <row r="17" spans="1:11" x14ac:dyDescent="0.2">
      <c r="A17" s="4">
        <v>330</v>
      </c>
      <c r="B17" t="str">
        <f>VLOOKUP($A17,[1]Sheet1!$A$3:$D$80,2,FALSE)</f>
        <v>Kiwi Monogams</v>
      </c>
      <c r="C17" t="str">
        <f>VLOOKUP($A17,[1]Sheet1!$A$3:$D$80,3,FALSE)</f>
        <v>D Pulley</v>
      </c>
      <c r="D17" s="52">
        <v>0.58309027777777778</v>
      </c>
      <c r="E17" s="53">
        <f t="shared" ref="E17:E20" si="8">(+D17-$D$2)*24*60</f>
        <v>49.650000000000091</v>
      </c>
      <c r="F17" s="9">
        <v>0.89</v>
      </c>
      <c r="G17" s="53">
        <f t="shared" ref="G17:G20" si="9">+F17*E17</f>
        <v>44.188500000000083</v>
      </c>
      <c r="H17" s="55">
        <f t="shared" si="4"/>
        <v>13</v>
      </c>
      <c r="I17" s="55">
        <f t="shared" si="5"/>
        <v>11</v>
      </c>
      <c r="J17" s="18">
        <f t="shared" ref="J17:J20" si="10">+$G$5/E17</f>
        <v>0.86007049345417941</v>
      </c>
      <c r="K17" s="10">
        <f>(+J17-VLOOKUP($A17,[1]Sheet1!$A$3:$O$80,6,FALSE))*0.1</f>
        <v>-2.9929506545820607E-3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52">
        <v>0.58552083333333338</v>
      </c>
      <c r="E18" s="53">
        <f t="shared" si="8"/>
        <v>53.150000000000155</v>
      </c>
      <c r="F18" s="9">
        <v>0.88</v>
      </c>
      <c r="G18" s="53">
        <f t="shared" si="9"/>
        <v>46.772000000000133</v>
      </c>
      <c r="H18" s="55">
        <f t="shared" si="4"/>
        <v>16</v>
      </c>
      <c r="I18" s="55">
        <f t="shared" si="5"/>
        <v>15</v>
      </c>
      <c r="J18" s="18">
        <f t="shared" si="10"/>
        <v>0.8034336782690491</v>
      </c>
      <c r="K18" s="10">
        <f>(+J18-VLOOKUP($A18,[1]Sheet1!$A$3:$O$80,6,FALSE))*0.1</f>
        <v>-7.6566321730950904E-3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52">
        <v>0.58436342592592594</v>
      </c>
      <c r="E19" s="53">
        <f t="shared" si="8"/>
        <v>51.483333333333441</v>
      </c>
      <c r="F19" s="9">
        <v>0.84</v>
      </c>
      <c r="G19" s="53">
        <f t="shared" si="9"/>
        <v>43.246000000000087</v>
      </c>
      <c r="H19" s="55">
        <f t="shared" si="4"/>
        <v>8</v>
      </c>
      <c r="I19" s="55">
        <f t="shared" si="5"/>
        <v>14</v>
      </c>
      <c r="J19" s="18">
        <f t="shared" si="10"/>
        <v>0.82944318549692453</v>
      </c>
      <c r="K19" s="10">
        <f>(+J19-VLOOKUP($A19,[1]Sheet1!$A$3:$O$80,6,FALSE))*0.1</f>
        <v>-1.055681450307544E-3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2">
        <v>0.58837962962962964</v>
      </c>
      <c r="E20" s="53">
        <f t="shared" si="8"/>
        <v>57.266666666666772</v>
      </c>
      <c r="F20" s="9">
        <v>0.81</v>
      </c>
      <c r="G20" s="53">
        <f t="shared" si="9"/>
        <v>46.386000000000088</v>
      </c>
      <c r="H20" s="55">
        <f t="shared" si="4"/>
        <v>15</v>
      </c>
      <c r="I20" s="55">
        <f t="shared" si="5"/>
        <v>16</v>
      </c>
      <c r="J20" s="18">
        <f t="shared" si="10"/>
        <v>0.74567811408614681</v>
      </c>
      <c r="K20" s="10">
        <f>(+J20-VLOOKUP($A20,[1]Sheet1!$A$3:$O$80,6,FALSE))*0.1</f>
        <v>-7.4321885913853141E-3</v>
      </c>
    </row>
    <row r="21" spans="1:11" x14ac:dyDescent="0.2">
      <c r="F21" s="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7" sqref="D7"/>
    </sheetView>
  </sheetViews>
  <sheetFormatPr defaultRowHeight="12.75" x14ac:dyDescent="0.2"/>
  <cols>
    <col min="1" max="1" width="13.140625" style="4" customWidth="1"/>
    <col min="2" max="2" width="16.5703125" bestFit="1" customWidth="1"/>
    <col min="3" max="3" width="11.28515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42578125" style="65" bestFit="1" customWidth="1"/>
    <col min="9" max="9" width="7.42578125" style="4" customWidth="1"/>
    <col min="10" max="10" width="9.5703125" style="17" hidden="1" customWidth="1"/>
    <col min="11" max="11" width="11.140625" style="10" hidden="1" customWidth="1"/>
  </cols>
  <sheetData>
    <row r="1" spans="1:12" ht="18" x14ac:dyDescent="0.25">
      <c r="B1" s="71" t="s">
        <v>15</v>
      </c>
      <c r="D1" s="52"/>
      <c r="E1" s="53"/>
      <c r="F1" s="54"/>
      <c r="G1" s="53"/>
      <c r="H1" s="55"/>
      <c r="I1" s="55"/>
      <c r="J1" s="18"/>
    </row>
    <row r="2" spans="1:12" x14ac:dyDescent="0.2">
      <c r="D2" s="56">
        <v>0</v>
      </c>
      <c r="E2" s="53"/>
      <c r="F2" s="54"/>
      <c r="G2" s="53"/>
      <c r="H2" s="55"/>
      <c r="I2" s="55"/>
      <c r="J2" s="18"/>
    </row>
    <row r="3" spans="1:12" ht="27.75" customHeight="1" x14ac:dyDescent="0.2">
      <c r="A3" s="2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66" t="s">
        <v>11</v>
      </c>
      <c r="H3" s="67" t="s">
        <v>10</v>
      </c>
      <c r="I3" s="67" t="s">
        <v>9</v>
      </c>
      <c r="J3" s="19" t="s">
        <v>6</v>
      </c>
      <c r="K3" s="11" t="s">
        <v>7</v>
      </c>
    </row>
    <row r="4" spans="1:12" x14ac:dyDescent="0.2">
      <c r="D4" s="52"/>
      <c r="E4" s="53"/>
      <c r="F4" s="54"/>
      <c r="G4" s="53"/>
      <c r="H4" s="55"/>
      <c r="I4" s="55"/>
      <c r="J4" s="18"/>
      <c r="L4" s="14"/>
    </row>
    <row r="5" spans="1:12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6">
        <v>3.0416666666666665E-2</v>
      </c>
      <c r="E5" s="53">
        <f t="shared" ref="E5:E16" si="0">(+D5-$D$2)*24*60</f>
        <v>43.8</v>
      </c>
      <c r="F5" s="9">
        <v>0.93</v>
      </c>
      <c r="G5" s="53">
        <f t="shared" ref="G5" si="1">+F5*E5</f>
        <v>40.734000000000002</v>
      </c>
      <c r="H5" s="55">
        <f>RANK(G5,$G$5:$G$28,1)</f>
        <v>6</v>
      </c>
      <c r="I5" s="55">
        <f>RANK(E5,$E$5:$E$28,1)</f>
        <v>1</v>
      </c>
      <c r="J5" s="18">
        <f t="shared" ref="J5" si="2">+$G$5/E5</f>
        <v>0.93</v>
      </c>
      <c r="K5" s="10">
        <f>(+J5-VLOOKUP($A5,[1]Sheet1!$A$3:$O$80,6,FALSE))*0.1</f>
        <v>0</v>
      </c>
    </row>
    <row r="6" spans="1:12" x14ac:dyDescent="0.2">
      <c r="A6" s="4">
        <v>101</v>
      </c>
      <c r="B6" t="str">
        <f>VLOOKUP($A6,[1]Sheet1!$A$3:$D$80,2,FALSE)</f>
        <v>The Full Monty</v>
      </c>
      <c r="C6" t="str">
        <f>VLOOKUP($A6,[1]Sheet1!$A$3:$D$80,3,FALSE)</f>
        <v>H Atkinson</v>
      </c>
      <c r="D6" s="56">
        <v>3.0902777777777779E-2</v>
      </c>
      <c r="E6" s="53">
        <f t="shared" si="0"/>
        <v>44.5</v>
      </c>
      <c r="F6" s="9">
        <v>0.92</v>
      </c>
      <c r="G6" s="53">
        <f t="shared" ref="G6:G16" si="3">+F6*E6</f>
        <v>40.940000000000005</v>
      </c>
      <c r="H6" s="55">
        <f t="shared" ref="H6:H20" si="4">RANK(G6,$G$5:$G$28,1)</f>
        <v>7</v>
      </c>
      <c r="I6" s="55">
        <f t="shared" ref="I6:I20" si="5">RANK(E6,$E$5:$E$28,1)</f>
        <v>2</v>
      </c>
      <c r="J6" s="18">
        <f t="shared" ref="J6:J16" si="6">+$G$5/E6</f>
        <v>0.915370786516854</v>
      </c>
      <c r="K6" s="10">
        <f>(+J6-VLOOKUP($A6,[1]Sheet1!$A$3:$O$80,6,FALSE))*0.1</f>
        <v>-4.6292134831460441E-4</v>
      </c>
    </row>
    <row r="7" spans="1:12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2">
        <v>3.1180555555555555E-2</v>
      </c>
      <c r="E7" s="53">
        <f t="shared" si="0"/>
        <v>44.9</v>
      </c>
      <c r="F7" s="9">
        <v>0.9</v>
      </c>
      <c r="G7" s="53">
        <f t="shared" si="3"/>
        <v>40.409999999999997</v>
      </c>
      <c r="H7" s="55">
        <f t="shared" si="4"/>
        <v>4</v>
      </c>
      <c r="I7" s="55">
        <f t="shared" si="5"/>
        <v>3</v>
      </c>
      <c r="J7" s="18">
        <f t="shared" si="6"/>
        <v>0.90721603563474396</v>
      </c>
      <c r="K7" s="10">
        <f>(+J7-VLOOKUP($A7,[1]Sheet1!$A$3:$O$80,6,FALSE))*0.1</f>
        <v>7.2160356347439336E-4</v>
      </c>
    </row>
    <row r="8" spans="1:12" x14ac:dyDescent="0.2">
      <c r="A8" s="4">
        <v>185</v>
      </c>
      <c r="B8" t="str">
        <f>VLOOKUP($A8,[1]Sheet1!$A$3:$D$80,2,FALSE)</f>
        <v>Ben</v>
      </c>
      <c r="C8" t="str">
        <f>VLOOKUP($A8,[1]Sheet1!$A$3:$D$80,3,FALSE)</f>
        <v>H Hillle</v>
      </c>
      <c r="D8" s="52">
        <v>3.1261574074074074E-2</v>
      </c>
      <c r="E8" s="53">
        <f t="shared" si="0"/>
        <v>45.016666666666666</v>
      </c>
      <c r="F8" s="9">
        <v>0.9</v>
      </c>
      <c r="G8" s="53">
        <f t="shared" si="3"/>
        <v>40.515000000000001</v>
      </c>
      <c r="H8" s="55">
        <f t="shared" si="4"/>
        <v>5</v>
      </c>
      <c r="I8" s="55">
        <f t="shared" si="5"/>
        <v>4</v>
      </c>
      <c r="J8" s="18">
        <f t="shared" si="6"/>
        <v>0.90486486486486495</v>
      </c>
      <c r="K8" s="10">
        <f>(+J8-VLOOKUP($A8,[1]Sheet1!$A$3:$O$80,6,FALSE))*0.1</f>
        <v>4.8648648648649264E-4</v>
      </c>
    </row>
    <row r="9" spans="1:12" x14ac:dyDescent="0.2">
      <c r="A9" s="4">
        <v>85</v>
      </c>
      <c r="B9" t="str">
        <f>VLOOKUP($A9,[1]Sheet1!$A$3:$D$80,2,FALSE)</f>
        <v>Gamble</v>
      </c>
      <c r="C9" t="str">
        <f>VLOOKUP($A9,[1]Sheet1!$A$3:$D$80,3,FALSE)</f>
        <v>R Wenham</v>
      </c>
      <c r="D9" s="52">
        <v>3.259259259259259E-2</v>
      </c>
      <c r="E9" s="53">
        <f t="shared" si="0"/>
        <v>46.93333333333333</v>
      </c>
      <c r="F9" s="9">
        <v>0.89</v>
      </c>
      <c r="G9" s="53">
        <f t="shared" si="3"/>
        <v>41.770666666666664</v>
      </c>
      <c r="H9" s="55">
        <f t="shared" si="4"/>
        <v>13</v>
      </c>
      <c r="I9" s="55">
        <f t="shared" si="5"/>
        <v>10</v>
      </c>
      <c r="J9" s="18">
        <f t="shared" si="6"/>
        <v>0.86791193181818194</v>
      </c>
      <c r="K9" s="10">
        <f>(+J9-VLOOKUP($A9,[1]Sheet1!$A$3:$O$80,6,FALSE))*0.1</f>
        <v>-1.2088068181818068E-3</v>
      </c>
    </row>
    <row r="10" spans="1:12" x14ac:dyDescent="0.2">
      <c r="A10" s="4">
        <v>256</v>
      </c>
      <c r="B10" t="str">
        <f>VLOOKUP($A10,[1]Sheet1!$A$3:$D$80,2,FALSE)</f>
        <v>Front Runner</v>
      </c>
      <c r="C10" t="str">
        <f>VLOOKUP($A10,[1]Sheet1!$A$3:$D$80,3,FALSE)</f>
        <v>D Le Page</v>
      </c>
      <c r="D10" s="52">
        <v>3.1631944444444442E-2</v>
      </c>
      <c r="E10" s="53">
        <f t="shared" si="0"/>
        <v>45.54999999999999</v>
      </c>
      <c r="F10" s="9">
        <v>0.9</v>
      </c>
      <c r="G10" s="53">
        <f t="shared" si="3"/>
        <v>40.99499999999999</v>
      </c>
      <c r="H10" s="55">
        <f t="shared" si="4"/>
        <v>8</v>
      </c>
      <c r="I10" s="55">
        <f t="shared" si="5"/>
        <v>5</v>
      </c>
      <c r="J10" s="18">
        <f t="shared" si="6"/>
        <v>0.8942700329308455</v>
      </c>
      <c r="K10" s="10">
        <f>(+J10-VLOOKUP($A10,[1]Sheet1!$A$3:$O$80,6,FALSE))*0.1</f>
        <v>-5.7299670691545184E-4</v>
      </c>
    </row>
    <row r="11" spans="1:12" x14ac:dyDescent="0.2">
      <c r="A11" s="4">
        <v>74</v>
      </c>
      <c r="B11" t="str">
        <f>VLOOKUP($A11,[1]Sheet1!$A$3:$D$80,2,FALSE)</f>
        <v>Limit</v>
      </c>
      <c r="C11" t="str">
        <f>VLOOKUP($A11,[1]Sheet1!$A$3:$D$80,3,FALSE)</f>
        <v>J Boraston</v>
      </c>
      <c r="D11" s="52">
        <v>3.1990740740740743E-2</v>
      </c>
      <c r="E11" s="53">
        <f t="shared" si="0"/>
        <v>46.066666666666677</v>
      </c>
      <c r="F11" s="9">
        <v>0.89</v>
      </c>
      <c r="G11" s="53">
        <f t="shared" si="3"/>
        <v>40.999333333333347</v>
      </c>
      <c r="H11" s="55">
        <f t="shared" si="4"/>
        <v>9</v>
      </c>
      <c r="I11" s="55">
        <f t="shared" si="5"/>
        <v>8</v>
      </c>
      <c r="J11" s="18">
        <f t="shared" si="6"/>
        <v>0.8842402315484803</v>
      </c>
      <c r="K11" s="10">
        <f>(+J11-VLOOKUP($A11,[1]Sheet1!$A$3:$O$80,6,FALSE))*0.1</f>
        <v>-5.7597684515197094E-4</v>
      </c>
    </row>
    <row r="12" spans="1:12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2">
        <v>3.170138888888889E-2</v>
      </c>
      <c r="E12" s="53">
        <f t="shared" si="0"/>
        <v>45.65</v>
      </c>
      <c r="F12" s="9">
        <v>0.87</v>
      </c>
      <c r="G12" s="53">
        <f t="shared" si="3"/>
        <v>39.715499999999999</v>
      </c>
      <c r="H12" s="55">
        <f t="shared" si="4"/>
        <v>2</v>
      </c>
      <c r="I12" s="55">
        <f t="shared" si="5"/>
        <v>6</v>
      </c>
      <c r="J12" s="18">
        <f t="shared" si="6"/>
        <v>0.89231106243154446</v>
      </c>
      <c r="K12" s="10">
        <f>(+J12-VLOOKUP($A12,[1]Sheet1!$A$3:$O$80,6,FALSE))*0.1</f>
        <v>2.2311062431544459E-3</v>
      </c>
    </row>
    <row r="13" spans="1:12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2">
        <v>3.3020833333333333E-2</v>
      </c>
      <c r="E13" s="53">
        <f t="shared" si="0"/>
        <v>47.55</v>
      </c>
      <c r="F13" s="9">
        <v>0.87</v>
      </c>
      <c r="G13" s="53">
        <f t="shared" si="3"/>
        <v>41.368499999999997</v>
      </c>
      <c r="H13" s="55">
        <f t="shared" si="4"/>
        <v>11</v>
      </c>
      <c r="I13" s="55">
        <f t="shared" si="5"/>
        <v>12</v>
      </c>
      <c r="J13" s="18">
        <f t="shared" si="6"/>
        <v>0.85665615141955842</v>
      </c>
      <c r="K13" s="10">
        <f>(+J13-VLOOKUP($A13,[1]Sheet1!$A$3:$O$80,6,FALSE))*0.1</f>
        <v>-1.3343848580441575E-3</v>
      </c>
    </row>
    <row r="14" spans="1:12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52">
        <v>3.2025462962962964E-2</v>
      </c>
      <c r="E14" s="53">
        <f t="shared" si="0"/>
        <v>46.116666666666667</v>
      </c>
      <c r="F14" s="9">
        <v>0.89</v>
      </c>
      <c r="G14" s="53">
        <f t="shared" si="3"/>
        <v>41.043833333333332</v>
      </c>
      <c r="H14" s="55">
        <f t="shared" si="4"/>
        <v>10</v>
      </c>
      <c r="I14" s="55">
        <f t="shared" si="5"/>
        <v>9</v>
      </c>
      <c r="J14" s="18">
        <f t="shared" si="6"/>
        <v>0.88328153234550055</v>
      </c>
      <c r="K14" s="10">
        <f>(+J14-VLOOKUP($A14,[1]Sheet1!$A$3:$O$80,6,FALSE))*0.1</f>
        <v>-6.7184676544994608E-4</v>
      </c>
    </row>
    <row r="15" spans="1:12" x14ac:dyDescent="0.2">
      <c r="A15" s="4">
        <v>322</v>
      </c>
      <c r="B15" t="str">
        <f>VLOOKUP($A15,[1]Sheet1!$A$3:$D$80,2,FALSE)</f>
        <v>Victoria</v>
      </c>
      <c r="C15" t="str">
        <f>VLOOKUP($A15,[1]Sheet1!$A$3:$D$80,3,FALSE)</f>
        <v>P Stokell</v>
      </c>
      <c r="D15" s="52">
        <v>3.1770833333333331E-2</v>
      </c>
      <c r="E15" s="53">
        <f t="shared" si="0"/>
        <v>45.75</v>
      </c>
      <c r="F15" s="9">
        <v>0.86</v>
      </c>
      <c r="G15" s="53">
        <f t="shared" si="3"/>
        <v>39.344999999999999</v>
      </c>
      <c r="H15" s="55">
        <f t="shared" si="4"/>
        <v>1</v>
      </c>
      <c r="I15" s="55">
        <f t="shared" si="5"/>
        <v>7</v>
      </c>
      <c r="J15" s="18">
        <f t="shared" si="6"/>
        <v>0.89036065573770495</v>
      </c>
      <c r="K15" s="10">
        <f>(+J15-VLOOKUP($A15,[1]Sheet1!$A$3:$O$80,6,FALSE))*0.1</f>
        <v>2.0360655737704961E-3</v>
      </c>
    </row>
    <row r="16" spans="1:12" x14ac:dyDescent="0.2">
      <c r="A16" s="4">
        <v>75</v>
      </c>
      <c r="B16" t="str">
        <f>VLOOKUP($A16,[1]Sheet1!$A$3:$D$80,2,FALSE)</f>
        <v>Cracklin Rosie</v>
      </c>
      <c r="C16" t="str">
        <f>VLOOKUP($A16,[1]Sheet1!$A$3:$D$80,3,FALSE)</f>
        <v>C Bridges</v>
      </c>
      <c r="D16" s="52">
        <v>3.2673611111111105E-2</v>
      </c>
      <c r="E16" s="53">
        <f t="shared" si="0"/>
        <v>47.04999999999999</v>
      </c>
      <c r="F16" s="9">
        <v>0.88</v>
      </c>
      <c r="G16" s="53">
        <f t="shared" si="3"/>
        <v>41.403999999999989</v>
      </c>
      <c r="H16" s="55">
        <f t="shared" si="4"/>
        <v>12</v>
      </c>
      <c r="I16" s="55">
        <f t="shared" si="5"/>
        <v>11</v>
      </c>
      <c r="J16" s="18">
        <f t="shared" si="6"/>
        <v>0.86575982996811929</v>
      </c>
      <c r="K16" s="10">
        <f>(+J16-VLOOKUP($A16,[1]Sheet1!$A$3:$O$80,6,FALSE))*0.1</f>
        <v>-2.4240170031880727E-3</v>
      </c>
    </row>
    <row r="17" spans="1:11" x14ac:dyDescent="0.2">
      <c r="A17" s="4">
        <v>330</v>
      </c>
      <c r="B17" t="str">
        <f>VLOOKUP($A17,[1]Sheet1!$A$3:$D$80,2,FALSE)</f>
        <v>Kiwi Monogams</v>
      </c>
      <c r="C17" t="str">
        <f>VLOOKUP($A17,[1]Sheet1!$A$3:$D$80,3,FALSE)</f>
        <v>D Pulley</v>
      </c>
      <c r="D17" s="52">
        <v>3.3414351851851855E-2</v>
      </c>
      <c r="E17" s="53">
        <f t="shared" ref="E17:E20" si="7">(+D17-$D$2)*24*60</f>
        <v>48.116666666666674</v>
      </c>
      <c r="F17" s="9">
        <v>0.89</v>
      </c>
      <c r="G17" s="53">
        <f t="shared" ref="G17:G20" si="8">+F17*E17</f>
        <v>42.82383333333334</v>
      </c>
      <c r="H17" s="55">
        <f t="shared" si="4"/>
        <v>15</v>
      </c>
      <c r="I17" s="55">
        <f t="shared" si="5"/>
        <v>14</v>
      </c>
      <c r="J17" s="18">
        <f t="shared" ref="J17:J20" si="9">+$G$5/E17</f>
        <v>0.84656737097332857</v>
      </c>
      <c r="K17" s="10">
        <f>(+J17-VLOOKUP($A17,[1]Sheet1!$A$3:$O$80,6,FALSE))*0.1</f>
        <v>-4.3432629026671447E-3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52">
        <v>3.3483796296296296E-2</v>
      </c>
      <c r="E18" s="53">
        <f t="shared" si="7"/>
        <v>48.216666666666661</v>
      </c>
      <c r="F18" s="9">
        <v>0.87</v>
      </c>
      <c r="G18" s="53">
        <f t="shared" si="8"/>
        <v>41.948499999999996</v>
      </c>
      <c r="H18" s="55">
        <f t="shared" si="4"/>
        <v>14</v>
      </c>
      <c r="I18" s="55">
        <f t="shared" si="5"/>
        <v>15</v>
      </c>
      <c r="J18" s="18">
        <f t="shared" si="9"/>
        <v>0.84481161424127216</v>
      </c>
      <c r="K18" s="10">
        <f>(+J18-VLOOKUP($A18,[1]Sheet1!$A$3:$O$80,6,FALSE))*0.1</f>
        <v>-3.518838575872785E-3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52">
        <v>3.3113425925925928E-2</v>
      </c>
      <c r="E19" s="53">
        <f t="shared" si="7"/>
        <v>47.683333333333337</v>
      </c>
      <c r="F19" s="9">
        <v>0.84</v>
      </c>
      <c r="G19" s="53">
        <f t="shared" si="8"/>
        <v>40.054000000000002</v>
      </c>
      <c r="H19" s="55">
        <f t="shared" si="4"/>
        <v>3</v>
      </c>
      <c r="I19" s="55">
        <f t="shared" si="5"/>
        <v>13</v>
      </c>
      <c r="J19" s="18">
        <f t="shared" si="9"/>
        <v>0.85426074799021323</v>
      </c>
      <c r="K19" s="10">
        <f>(+J19-VLOOKUP($A19,[1]Sheet1!$A$3:$O$80,6,FALSE))*0.1</f>
        <v>1.4260747990213264E-3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2">
        <v>3.9398148148148147E-2</v>
      </c>
      <c r="E20" s="53">
        <f t="shared" si="7"/>
        <v>56.733333333333327</v>
      </c>
      <c r="F20" s="9">
        <v>0.81</v>
      </c>
      <c r="G20" s="53">
        <f t="shared" si="8"/>
        <v>45.954000000000001</v>
      </c>
      <c r="H20" s="55">
        <f t="shared" si="4"/>
        <v>16</v>
      </c>
      <c r="I20" s="55">
        <f t="shared" si="5"/>
        <v>16</v>
      </c>
      <c r="J20" s="18">
        <f t="shared" si="9"/>
        <v>0.71799059929494724</v>
      </c>
      <c r="K20" s="10">
        <f>(+J20-VLOOKUP($A20,[1]Sheet1!$A$3:$O$80,6,FALSE))*0.1</f>
        <v>-1.0200940070505272E-2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D13" sqref="D13"/>
    </sheetView>
  </sheetViews>
  <sheetFormatPr defaultRowHeight="12.75" x14ac:dyDescent="0.2"/>
  <cols>
    <col min="1" max="1" width="9.140625" style="4"/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140625" style="65" bestFit="1" customWidth="1"/>
    <col min="9" max="9" width="7.42578125" style="4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16</v>
      </c>
      <c r="D1" s="52"/>
      <c r="E1" s="53"/>
      <c r="F1" s="54"/>
      <c r="G1" s="53"/>
      <c r="H1" s="55"/>
      <c r="I1" s="55"/>
      <c r="J1" s="18"/>
    </row>
    <row r="2" spans="1:13" x14ac:dyDescent="0.2">
      <c r="D2" s="56"/>
      <c r="E2" s="53"/>
      <c r="F2" s="54"/>
      <c r="G2" s="53"/>
      <c r="H2" s="55"/>
      <c r="I2" s="55"/>
      <c r="J2" s="18"/>
    </row>
    <row r="3" spans="1:13" ht="27" customHeight="1" x14ac:dyDescent="0.2">
      <c r="A3" s="2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8</v>
      </c>
      <c r="I3" s="60" t="s">
        <v>9</v>
      </c>
      <c r="J3" s="20" t="s">
        <v>6</v>
      </c>
      <c r="K3" s="11" t="s">
        <v>7</v>
      </c>
    </row>
    <row r="4" spans="1:13" x14ac:dyDescent="0.2">
      <c r="D4" s="52"/>
      <c r="E4" s="53"/>
      <c r="F4" s="54"/>
      <c r="G4" s="53"/>
      <c r="H4" s="55"/>
      <c r="I4" s="55"/>
      <c r="J4" s="18"/>
      <c r="M4" s="14"/>
    </row>
    <row r="5" spans="1:13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2">
        <v>2.4583333333333332E-2</v>
      </c>
      <c r="E5" s="53">
        <f t="shared" ref="E5" si="0">(+D5-$D$2)*24*60</f>
        <v>35.4</v>
      </c>
      <c r="F5" s="9">
        <v>0.93</v>
      </c>
      <c r="G5" s="53">
        <f>+F5*E5</f>
        <v>32.921999999999997</v>
      </c>
      <c r="H5" s="55">
        <f t="shared" ref="H5:H20" si="1">RANK(G5,$G$5:$G$20,1)</f>
        <v>9</v>
      </c>
      <c r="I5" s="55">
        <f t="shared" ref="I5:I14" si="2">RANK(E5,$E$5:$E$20,1)</f>
        <v>2</v>
      </c>
      <c r="J5" s="18">
        <f t="shared" ref="J5" si="3">+$G$5/E5</f>
        <v>0.92999999999999994</v>
      </c>
      <c r="K5" s="10">
        <f>(+J5-VLOOKUP($A5,[1]Sheet1!$A$3:$O$80,6,FALSE))*0.1</f>
        <v>-1.1102230246251566E-17</v>
      </c>
    </row>
    <row r="6" spans="1:13" x14ac:dyDescent="0.2">
      <c r="A6" s="4">
        <v>101</v>
      </c>
      <c r="B6" t="str">
        <f>VLOOKUP($A6,[1]Sheet1!$A$3:$D$80,2,FALSE)</f>
        <v>The Full Monty</v>
      </c>
      <c r="C6" t="str">
        <f>VLOOKUP($A6,[1]Sheet1!$A$3:$D$80,3,FALSE)</f>
        <v>H Atkinson</v>
      </c>
      <c r="D6" s="52">
        <v>2.479166666666667E-2</v>
      </c>
      <c r="E6" s="53">
        <f t="shared" ref="E6:E12" si="4">(+D6-$D$2)*24*60</f>
        <v>35.700000000000003</v>
      </c>
      <c r="F6" s="9">
        <v>0.92</v>
      </c>
      <c r="G6" s="53">
        <f t="shared" ref="G6:G12" si="5">+F6*E6</f>
        <v>32.844000000000001</v>
      </c>
      <c r="H6" s="55">
        <f t="shared" si="1"/>
        <v>8</v>
      </c>
      <c r="I6" s="55">
        <f t="shared" si="2"/>
        <v>3</v>
      </c>
      <c r="J6" s="18">
        <f t="shared" ref="J6:J12" si="6">+$G$5/E6</f>
        <v>0.92218487394957971</v>
      </c>
      <c r="K6" s="10">
        <f>(+J6-VLOOKUP($A6,[1]Sheet1!$A$3:$O$80,6,FALSE))*0.1</f>
        <v>2.184873949579669E-4</v>
      </c>
    </row>
    <row r="7" spans="1:13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2">
        <v>2.4409722222222222E-2</v>
      </c>
      <c r="E7" s="53">
        <f t="shared" si="4"/>
        <v>35.15</v>
      </c>
      <c r="F7" s="9">
        <v>0.9</v>
      </c>
      <c r="G7" s="53">
        <f t="shared" si="5"/>
        <v>31.634999999999998</v>
      </c>
      <c r="H7" s="55">
        <f t="shared" si="1"/>
        <v>1</v>
      </c>
      <c r="I7" s="55">
        <f t="shared" si="2"/>
        <v>1</v>
      </c>
      <c r="J7" s="18">
        <f t="shared" si="6"/>
        <v>0.93661450924608813</v>
      </c>
      <c r="K7" s="10">
        <f>(+J7-VLOOKUP($A7,[1]Sheet1!$A$3:$O$80,6,FALSE))*0.1</f>
        <v>3.6614509246088115E-3</v>
      </c>
    </row>
    <row r="8" spans="1:13" x14ac:dyDescent="0.2">
      <c r="A8" s="4">
        <v>185</v>
      </c>
      <c r="B8" t="str">
        <f>VLOOKUP($A8,[1]Sheet1!$A$3:$D$80,2,FALSE)</f>
        <v>Ben</v>
      </c>
      <c r="C8" t="str">
        <f>VLOOKUP($A8,[1]Sheet1!$A$3:$D$80,3,FALSE)</f>
        <v>H Hillle</v>
      </c>
      <c r="D8" s="52">
        <v>2.4907407407407406E-2</v>
      </c>
      <c r="E8" s="53">
        <f t="shared" si="4"/>
        <v>35.866666666666667</v>
      </c>
      <c r="F8" s="9">
        <v>0.9</v>
      </c>
      <c r="G8" s="53">
        <f t="shared" si="5"/>
        <v>32.28</v>
      </c>
      <c r="H8" s="55">
        <f t="shared" si="1"/>
        <v>4</v>
      </c>
      <c r="I8" s="55">
        <f t="shared" si="2"/>
        <v>4</v>
      </c>
      <c r="J8" s="18">
        <f t="shared" si="6"/>
        <v>0.91789962825278804</v>
      </c>
      <c r="K8" s="10">
        <f>(+J8-VLOOKUP($A8,[1]Sheet1!$A$3:$O$80,6,FALSE))*0.1</f>
        <v>1.7899628252788014E-3</v>
      </c>
    </row>
    <row r="9" spans="1:13" x14ac:dyDescent="0.2">
      <c r="A9" s="4">
        <v>85</v>
      </c>
      <c r="B9" t="str">
        <f>VLOOKUP($A9,[1]Sheet1!$A$3:$D$80,2,FALSE)</f>
        <v>Gamble</v>
      </c>
      <c r="C9" t="str">
        <f>VLOOKUP($A9,[1]Sheet1!$A$3:$D$80,3,FALSE)</f>
        <v>R Wenham</v>
      </c>
      <c r="D9" s="52">
        <v>2.5150462962962961E-2</v>
      </c>
      <c r="E9" s="53">
        <f t="shared" si="4"/>
        <v>36.216666666666669</v>
      </c>
      <c r="F9" s="9">
        <v>0.88</v>
      </c>
      <c r="G9" s="53">
        <f t="shared" si="5"/>
        <v>31.870666666666668</v>
      </c>
      <c r="H9" s="55">
        <f t="shared" si="1"/>
        <v>3</v>
      </c>
      <c r="I9" s="55">
        <f t="shared" si="2"/>
        <v>6</v>
      </c>
      <c r="J9" s="18">
        <f t="shared" si="6"/>
        <v>0.90902899217671407</v>
      </c>
      <c r="K9" s="10">
        <f>(+J9-VLOOKUP($A9,[1]Sheet1!$A$3:$O$80,6,FALSE))*0.1</f>
        <v>2.9028992176714065E-3</v>
      </c>
    </row>
    <row r="10" spans="1:13" x14ac:dyDescent="0.2">
      <c r="A10" s="4">
        <v>256</v>
      </c>
      <c r="B10" t="str">
        <f>VLOOKUP($A10,[1]Sheet1!$A$3:$D$80,2,FALSE)</f>
        <v>Front Runner</v>
      </c>
      <c r="C10" t="str">
        <f>VLOOKUP($A10,[1]Sheet1!$A$3:$D$80,3,FALSE)</f>
        <v>D Le Page</v>
      </c>
      <c r="D10" s="52">
        <v>2.5069444444444446E-2</v>
      </c>
      <c r="E10" s="53">
        <f t="shared" si="4"/>
        <v>36.1</v>
      </c>
      <c r="F10" s="9">
        <v>0.9</v>
      </c>
      <c r="G10" s="53">
        <f t="shared" si="5"/>
        <v>32.49</v>
      </c>
      <c r="H10" s="55">
        <f t="shared" si="1"/>
        <v>5</v>
      </c>
      <c r="I10" s="55">
        <f t="shared" si="2"/>
        <v>5</v>
      </c>
      <c r="J10" s="18">
        <f t="shared" si="6"/>
        <v>0.91196675900276991</v>
      </c>
      <c r="K10" s="10">
        <f>(+J10-VLOOKUP($A10,[1]Sheet1!$A$3:$O$80,6,FALSE))*0.1</f>
        <v>1.1966759002769889E-3</v>
      </c>
    </row>
    <row r="11" spans="1:13" x14ac:dyDescent="0.2">
      <c r="A11" s="4">
        <v>74</v>
      </c>
      <c r="B11" t="str">
        <f>VLOOKUP($A11,[1]Sheet1!$A$3:$D$80,2,FALSE)</f>
        <v>Limit</v>
      </c>
      <c r="C11" t="str">
        <f>VLOOKUP($A11,[1]Sheet1!$A$3:$D$80,3,FALSE)</f>
        <v>J Boraston</v>
      </c>
      <c r="D11" s="52">
        <v>2.6041666666666668E-2</v>
      </c>
      <c r="E11" s="53">
        <f t="shared" si="4"/>
        <v>37.5</v>
      </c>
      <c r="F11" s="9">
        <v>0.89</v>
      </c>
      <c r="G11" s="53">
        <f t="shared" si="5"/>
        <v>33.375</v>
      </c>
      <c r="H11" s="55">
        <f t="shared" si="1"/>
        <v>11</v>
      </c>
      <c r="I11" s="55">
        <f t="shared" si="2"/>
        <v>8</v>
      </c>
      <c r="J11" s="18">
        <f t="shared" si="6"/>
        <v>0.87791999999999992</v>
      </c>
      <c r="K11" s="10">
        <f>(+J11-VLOOKUP($A11,[1]Sheet1!$A$3:$O$80,6,FALSE))*0.1</f>
        <v>-1.2080000000000092E-3</v>
      </c>
    </row>
    <row r="12" spans="1:13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2">
        <v>2.6053240740740738E-2</v>
      </c>
      <c r="E12" s="53">
        <f t="shared" si="4"/>
        <v>37.516666666666666</v>
      </c>
      <c r="F12" s="9">
        <v>0.87</v>
      </c>
      <c r="G12" s="53">
        <f t="shared" si="5"/>
        <v>32.639499999999998</v>
      </c>
      <c r="H12" s="55">
        <f t="shared" si="1"/>
        <v>7</v>
      </c>
      <c r="I12" s="55">
        <f t="shared" si="2"/>
        <v>9</v>
      </c>
      <c r="J12" s="18">
        <f t="shared" si="6"/>
        <v>0.87752998667258986</v>
      </c>
      <c r="K12" s="10">
        <f>(+J12-VLOOKUP($A12,[1]Sheet1!$A$3:$O$80,6,FALSE))*0.1</f>
        <v>7.5299866725898619E-4</v>
      </c>
    </row>
    <row r="13" spans="1:13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2">
        <v>2.5312500000000002E-2</v>
      </c>
      <c r="E13" s="53">
        <f t="shared" ref="E13" si="7">(+D13-$D$2)*24*60</f>
        <v>36.450000000000003</v>
      </c>
      <c r="F13" s="9">
        <v>0.87</v>
      </c>
      <c r="G13" s="53">
        <f t="shared" ref="G13" si="8">+F13*E13</f>
        <v>31.711500000000001</v>
      </c>
      <c r="H13" s="55">
        <f t="shared" si="1"/>
        <v>2</v>
      </c>
      <c r="I13" s="55">
        <f t="shared" si="2"/>
        <v>7</v>
      </c>
      <c r="J13" s="18">
        <f t="shared" ref="J13" si="9">+$G$5/E13</f>
        <v>0.90320987654320972</v>
      </c>
      <c r="K13" s="10">
        <f>(+J13-VLOOKUP($A13,[1]Sheet1!$A$3:$O$80,6,FALSE))*0.1</f>
        <v>3.3209876543209729E-3</v>
      </c>
    </row>
    <row r="14" spans="1:13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52">
        <v>2.6458333333333334E-2</v>
      </c>
      <c r="E14" s="53">
        <f t="shared" ref="E14" si="10">(+D14-$D$2)*24*60</f>
        <v>38.1</v>
      </c>
      <c r="F14" s="9">
        <v>0.89</v>
      </c>
      <c r="G14" s="53">
        <f t="shared" ref="G14" si="11">+F14*E14</f>
        <v>33.908999999999999</v>
      </c>
      <c r="H14" s="55">
        <f t="shared" si="1"/>
        <v>15</v>
      </c>
      <c r="I14" s="55">
        <f t="shared" si="2"/>
        <v>12</v>
      </c>
      <c r="J14" s="18">
        <f t="shared" ref="J14:J15" si="12">+$G$5/E14</f>
        <v>0.86409448818897627</v>
      </c>
      <c r="K14" s="10">
        <f>(+J14-VLOOKUP($A14,[1]Sheet1!$A$3:$O$80,6,FALSE))*0.1</f>
        <v>-2.5905511811023744E-3</v>
      </c>
    </row>
    <row r="15" spans="1:13" x14ac:dyDescent="0.2">
      <c r="A15" s="4">
        <v>322</v>
      </c>
      <c r="B15" t="str">
        <f>VLOOKUP($A15,[1]Sheet1!$A$3:$D$80,2,FALSE)</f>
        <v>Victoria</v>
      </c>
      <c r="C15" t="str">
        <f>VLOOKUP($A15,[1]Sheet1!$A$3:$D$80,3,FALSE)</f>
        <v>P Stokell</v>
      </c>
      <c r="D15" s="52" t="s">
        <v>34</v>
      </c>
      <c r="E15" s="52" t="s">
        <v>34</v>
      </c>
      <c r="F15" s="9">
        <v>0.87</v>
      </c>
      <c r="G15" s="52" t="s">
        <v>34</v>
      </c>
      <c r="H15" s="52" t="s">
        <v>34</v>
      </c>
      <c r="I15" s="52" t="s">
        <v>34</v>
      </c>
      <c r="J15" s="18" t="e">
        <f t="shared" si="12"/>
        <v>#VALUE!</v>
      </c>
      <c r="K15" s="10" t="e">
        <f>(+J15-VLOOKUP($A15,[1]Sheet1!$A$3:$O$80,6,FALSE))*0.1</f>
        <v>#VALUE!</v>
      </c>
    </row>
    <row r="16" spans="1:13" x14ac:dyDescent="0.2">
      <c r="A16" s="4">
        <v>75</v>
      </c>
      <c r="B16" t="str">
        <f>VLOOKUP($A16,[1]Sheet1!$A$3:$D$80,2,FALSE)</f>
        <v>Cracklin Rosie</v>
      </c>
      <c r="C16" t="str">
        <f>VLOOKUP($A16,[1]Sheet1!$A$3:$D$80,3,FALSE)</f>
        <v>C Bridges</v>
      </c>
      <c r="D16" s="52">
        <v>2.6400462962962962E-2</v>
      </c>
      <c r="E16" s="53">
        <f t="shared" ref="E16:E20" si="13">(+D16-$D$2)*24*60</f>
        <v>38.016666666666666</v>
      </c>
      <c r="F16" s="9">
        <v>0.88</v>
      </c>
      <c r="G16" s="53">
        <f t="shared" ref="G16:G20" si="14">+F16*E16</f>
        <v>33.454666666666668</v>
      </c>
      <c r="H16" s="55">
        <f t="shared" si="1"/>
        <v>12</v>
      </c>
      <c r="I16" s="55">
        <f t="shared" ref="I16:I20" si="15">RANK(E16,$E$5:$E$20,1)</f>
        <v>11</v>
      </c>
      <c r="J16" s="18">
        <f t="shared" ref="J16:J20" si="16">+$G$5/E16</f>
        <v>0.86598860149057422</v>
      </c>
      <c r="K16" s="10">
        <f>(+J16-VLOOKUP($A16,[1]Sheet1!$A$3:$O$80,6,FALSE))*0.1</f>
        <v>-2.4011398509425799E-3</v>
      </c>
    </row>
    <row r="17" spans="1:11" x14ac:dyDescent="0.2">
      <c r="A17" s="4">
        <v>330</v>
      </c>
      <c r="B17" t="str">
        <f>VLOOKUP($A17,[1]Sheet1!$A$3:$D$80,2,FALSE)</f>
        <v>Kiwi Monogams</v>
      </c>
      <c r="C17" t="str">
        <f>VLOOKUP($A17,[1]Sheet1!$A$3:$D$80,3,FALSE)</f>
        <v>D Pulley</v>
      </c>
      <c r="D17" s="52">
        <v>2.6249999999999999E-2</v>
      </c>
      <c r="E17" s="53">
        <f t="shared" si="13"/>
        <v>37.799999999999997</v>
      </c>
      <c r="F17" s="9">
        <v>0.89</v>
      </c>
      <c r="G17" s="53">
        <f t="shared" si="14"/>
        <v>33.641999999999996</v>
      </c>
      <c r="H17" s="55">
        <f t="shared" si="1"/>
        <v>14</v>
      </c>
      <c r="I17" s="55">
        <f t="shared" si="15"/>
        <v>10</v>
      </c>
      <c r="J17" s="18">
        <f t="shared" si="16"/>
        <v>0.87095238095238092</v>
      </c>
      <c r="K17" s="10">
        <f>(+J17-VLOOKUP($A17,[1]Sheet1!$A$3:$O$80,6,FALSE))*0.1</f>
        <v>-1.9047619047619091E-3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52">
        <v>2.6516203703703698E-2</v>
      </c>
      <c r="E18" s="53">
        <f t="shared" si="13"/>
        <v>38.18333333333333</v>
      </c>
      <c r="F18" s="9">
        <v>0.87</v>
      </c>
      <c r="G18" s="53">
        <f t="shared" si="14"/>
        <v>33.219499999999996</v>
      </c>
      <c r="H18" s="55">
        <f t="shared" si="1"/>
        <v>10</v>
      </c>
      <c r="I18" s="55">
        <f t="shared" si="15"/>
        <v>13</v>
      </c>
      <c r="J18" s="18">
        <f t="shared" si="16"/>
        <v>0.86220864251418594</v>
      </c>
      <c r="K18" s="10">
        <f>(+J18-VLOOKUP($A18,[1]Sheet1!$A$3:$O$80,6,FALSE))*0.1</f>
        <v>-1.7791357485814063E-3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52">
        <v>2.6921296296296294E-2</v>
      </c>
      <c r="E19" s="53">
        <f t="shared" si="13"/>
        <v>38.766666666666666</v>
      </c>
      <c r="F19" s="9">
        <v>0.84</v>
      </c>
      <c r="G19" s="53">
        <f t="shared" si="14"/>
        <v>32.564</v>
      </c>
      <c r="H19" s="55">
        <f t="shared" si="1"/>
        <v>6</v>
      </c>
      <c r="I19" s="55">
        <f t="shared" si="15"/>
        <v>14</v>
      </c>
      <c r="J19" s="18">
        <f t="shared" si="16"/>
        <v>0.84923473774720548</v>
      </c>
      <c r="K19" s="10">
        <f>(+J19-VLOOKUP($A19,[1]Sheet1!$A$3:$O$80,6,FALSE))*0.1</f>
        <v>9.2347377472055134E-4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2">
        <v>2.9143518518518517E-2</v>
      </c>
      <c r="E20" s="53">
        <f t="shared" si="13"/>
        <v>41.966666666666669</v>
      </c>
      <c r="F20" s="9">
        <v>0.8</v>
      </c>
      <c r="G20" s="53">
        <f t="shared" si="14"/>
        <v>33.573333333333338</v>
      </c>
      <c r="H20" s="55">
        <f t="shared" si="1"/>
        <v>13</v>
      </c>
      <c r="I20" s="55">
        <f t="shared" si="15"/>
        <v>15</v>
      </c>
      <c r="J20" s="18">
        <f t="shared" si="16"/>
        <v>0.78447974583002378</v>
      </c>
      <c r="K20" s="10">
        <f>(+J20-VLOOKUP($A20,[1]Sheet1!$A$3:$O$80,6,FALSE))*0.1</f>
        <v>-3.5520254169976173E-3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4" sqref="F24"/>
    </sheetView>
  </sheetViews>
  <sheetFormatPr defaultRowHeight="12.75" x14ac:dyDescent="0.2"/>
  <cols>
    <col min="1" max="1" width="9.140625" style="4"/>
    <col min="2" max="2" width="16.5703125" bestFit="1" customWidth="1"/>
    <col min="3" max="3" width="11.28515625" bestFit="1" customWidth="1"/>
    <col min="4" max="4" width="11.42578125" bestFit="1" customWidth="1"/>
    <col min="6" max="6" width="9.5703125" style="3" customWidth="1"/>
    <col min="7" max="7" width="9.85546875" bestFit="1" customWidth="1"/>
    <col min="8" max="8" width="6.140625" style="16" bestFit="1" customWidth="1"/>
    <col min="9" max="9" width="8.5703125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17</v>
      </c>
      <c r="D1" s="2"/>
      <c r="E1" s="3"/>
      <c r="F1" s="68"/>
      <c r="G1" s="3"/>
      <c r="H1" s="15"/>
      <c r="I1" s="15"/>
      <c r="J1" s="18"/>
    </row>
    <row r="2" spans="1:13" x14ac:dyDescent="0.2">
      <c r="D2" s="13">
        <v>0</v>
      </c>
      <c r="E2" s="3"/>
      <c r="F2" s="68"/>
      <c r="G2" s="3"/>
      <c r="H2" s="15"/>
      <c r="I2" s="15"/>
      <c r="J2" s="18"/>
    </row>
    <row r="3" spans="1:13" ht="27" customHeight="1" x14ac:dyDescent="0.2">
      <c r="A3" s="22" t="s">
        <v>12</v>
      </c>
      <c r="B3" s="5" t="s">
        <v>1</v>
      </c>
      <c r="C3" s="5" t="s">
        <v>2</v>
      </c>
      <c r="D3" s="6" t="s">
        <v>3</v>
      </c>
      <c r="E3" s="7" t="s">
        <v>4</v>
      </c>
      <c r="F3" s="69" t="s">
        <v>5</v>
      </c>
      <c r="G3" s="7" t="s">
        <v>11</v>
      </c>
      <c r="H3" s="8" t="s">
        <v>8</v>
      </c>
      <c r="I3" s="8" t="s">
        <v>9</v>
      </c>
      <c r="J3" s="20" t="s">
        <v>6</v>
      </c>
      <c r="K3" s="11" t="s">
        <v>7</v>
      </c>
    </row>
    <row r="4" spans="1:13" x14ac:dyDescent="0.2">
      <c r="D4" s="2"/>
      <c r="E4" s="3"/>
      <c r="F4" s="68"/>
      <c r="G4" s="3"/>
      <c r="H4" s="15"/>
      <c r="I4" s="15"/>
      <c r="J4" s="18"/>
      <c r="M4" s="14"/>
    </row>
    <row r="5" spans="1:13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2">
        <v>2.5787037037037039E-2</v>
      </c>
      <c r="E5" s="53">
        <f t="shared" ref="E5:E11" si="0">(+D5-$D$2)*24*60</f>
        <v>37.133333333333333</v>
      </c>
      <c r="F5" s="9">
        <v>0.93</v>
      </c>
      <c r="G5" s="3">
        <f>+F5*E5</f>
        <v>34.533999999999999</v>
      </c>
      <c r="H5" s="15">
        <f t="shared" ref="H5:H20" si="1">RANK(G5,$G$5:$G$27,1)</f>
        <v>14</v>
      </c>
      <c r="I5" s="15">
        <f t="shared" ref="I5:I15" si="2">RANK(E5,$E$5:$E$27,1)</f>
        <v>2</v>
      </c>
      <c r="J5" s="18">
        <f t="shared" ref="J5" si="3">+$G$5/E5</f>
        <v>0.92999999999999994</v>
      </c>
      <c r="K5" s="10">
        <f>(+J5-VLOOKUP($A5,[1]Sheet1!$A$3:$O$80,6,FALSE))*0.1</f>
        <v>-1.1102230246251566E-17</v>
      </c>
    </row>
    <row r="6" spans="1:13" x14ac:dyDescent="0.2">
      <c r="A6" s="4">
        <v>101</v>
      </c>
      <c r="B6" t="str">
        <f>VLOOKUP($A6,[1]Sheet1!$A$3:$D$80,2,FALSE)</f>
        <v>The Full Monty</v>
      </c>
      <c r="C6" t="str">
        <f>VLOOKUP($A6,[1]Sheet1!$A$3:$D$80,3,FALSE)</f>
        <v>H Atkinson</v>
      </c>
      <c r="D6" s="2">
        <v>2.5775462962962962E-2</v>
      </c>
      <c r="E6" s="53">
        <f t="shared" si="0"/>
        <v>37.116666666666667</v>
      </c>
      <c r="F6" s="9">
        <v>0.92</v>
      </c>
      <c r="G6" s="3">
        <f t="shared" ref="G6:G15" si="4">+F6*E6</f>
        <v>34.147333333333336</v>
      </c>
      <c r="H6" s="15">
        <f t="shared" si="1"/>
        <v>13</v>
      </c>
      <c r="I6" s="15">
        <f t="shared" si="2"/>
        <v>1</v>
      </c>
      <c r="J6" s="18">
        <f t="shared" ref="J6:J15" si="5">+$G$5/E6</f>
        <v>0.93041760215536595</v>
      </c>
      <c r="K6" s="10">
        <f>(+J6-VLOOKUP($A6,[1]Sheet1!$A$3:$O$80,6,FALSE))*0.1</f>
        <v>1.0417602155365913E-3</v>
      </c>
    </row>
    <row r="7" spans="1:13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2">
        <v>2.5902777777777775E-2</v>
      </c>
      <c r="E7" s="53">
        <f t="shared" si="0"/>
        <v>37.299999999999997</v>
      </c>
      <c r="F7" s="9">
        <v>0.9</v>
      </c>
      <c r="G7" s="3">
        <f t="shared" si="4"/>
        <v>33.57</v>
      </c>
      <c r="H7" s="15">
        <f t="shared" si="1"/>
        <v>6</v>
      </c>
      <c r="I7" s="15">
        <f t="shared" si="2"/>
        <v>3</v>
      </c>
      <c r="J7" s="18">
        <f t="shared" si="5"/>
        <v>0.9258445040214478</v>
      </c>
      <c r="K7" s="10">
        <f>(+J7-VLOOKUP($A7,[1]Sheet1!$A$3:$O$80,6,FALSE))*0.1</f>
        <v>2.5844504021447778E-3</v>
      </c>
    </row>
    <row r="8" spans="1:13" x14ac:dyDescent="0.2">
      <c r="A8" s="4">
        <v>185</v>
      </c>
      <c r="B8" t="str">
        <f>VLOOKUP($A8,[1]Sheet1!$A$3:$D$80,2,FALSE)</f>
        <v>Ben</v>
      </c>
      <c r="C8" t="str">
        <f>VLOOKUP($A8,[1]Sheet1!$A$3:$D$80,3,FALSE)</f>
        <v>H Hillle</v>
      </c>
      <c r="D8" s="2">
        <v>2.5960648148148149E-2</v>
      </c>
      <c r="E8" s="53">
        <f t="shared" si="0"/>
        <v>37.383333333333333</v>
      </c>
      <c r="F8" s="9">
        <v>0.9</v>
      </c>
      <c r="G8" s="3">
        <f t="shared" si="4"/>
        <v>33.645000000000003</v>
      </c>
      <c r="H8" s="15">
        <f t="shared" si="1"/>
        <v>7</v>
      </c>
      <c r="I8" s="15">
        <f t="shared" si="2"/>
        <v>4</v>
      </c>
      <c r="J8" s="18">
        <f t="shared" si="5"/>
        <v>0.92378065091395456</v>
      </c>
      <c r="K8" s="10">
        <f>(+J8-VLOOKUP($A8,[1]Sheet1!$A$3:$O$80,6,FALSE))*0.1</f>
        <v>2.3780650913954541E-3</v>
      </c>
    </row>
    <row r="9" spans="1:13" x14ac:dyDescent="0.2">
      <c r="A9" s="4">
        <v>85</v>
      </c>
      <c r="B9" t="str">
        <f>VLOOKUP($A9,[1]Sheet1!$A$3:$D$80,2,FALSE)</f>
        <v>Gamble</v>
      </c>
      <c r="C9" t="str">
        <f>VLOOKUP($A9,[1]Sheet1!$A$3:$D$80,3,FALSE)</f>
        <v>R Wenham</v>
      </c>
      <c r="D9" s="2">
        <v>2.6377314814814815E-2</v>
      </c>
      <c r="E9" s="53">
        <f t="shared" si="0"/>
        <v>37.983333333333334</v>
      </c>
      <c r="F9" s="9">
        <v>0.89</v>
      </c>
      <c r="G9" s="3">
        <f t="shared" si="4"/>
        <v>33.805166666666665</v>
      </c>
      <c r="H9" s="15">
        <f t="shared" si="1"/>
        <v>8</v>
      </c>
      <c r="I9" s="15">
        <f t="shared" si="2"/>
        <v>5</v>
      </c>
      <c r="J9" s="18">
        <f t="shared" si="5"/>
        <v>0.9091882404563405</v>
      </c>
      <c r="K9" s="10">
        <f>(+J9-VLOOKUP($A9,[1]Sheet1!$A$3:$O$80,6,FALSE))*0.1</f>
        <v>2.9188240456340499E-3</v>
      </c>
    </row>
    <row r="10" spans="1:13" x14ac:dyDescent="0.2">
      <c r="A10" s="4">
        <v>256</v>
      </c>
      <c r="B10" t="str">
        <f>VLOOKUP($A10,[1]Sheet1!$A$3:$D$80,2,FALSE)</f>
        <v>Front Runner</v>
      </c>
      <c r="C10" t="str">
        <f>VLOOKUP($A10,[1]Sheet1!$A$3:$D$80,3,FALSE)</f>
        <v>D Le Page</v>
      </c>
      <c r="D10" s="2">
        <v>2.6655092592592591E-2</v>
      </c>
      <c r="E10" s="53">
        <f t="shared" si="0"/>
        <v>38.383333333333333</v>
      </c>
      <c r="F10" s="9">
        <v>0.9</v>
      </c>
      <c r="G10" s="3">
        <f t="shared" si="4"/>
        <v>34.545000000000002</v>
      </c>
      <c r="H10" s="15">
        <f t="shared" si="1"/>
        <v>15</v>
      </c>
      <c r="I10" s="15">
        <f t="shared" si="2"/>
        <v>9</v>
      </c>
      <c r="J10" s="18">
        <f t="shared" si="5"/>
        <v>0.89971341728180632</v>
      </c>
      <c r="K10" s="10">
        <f>(+J10-VLOOKUP($A10,[1]Sheet1!$A$3:$O$80,6,FALSE))*0.1</f>
        <v>-2.8658271819370641E-5</v>
      </c>
    </row>
    <row r="11" spans="1:13" x14ac:dyDescent="0.2">
      <c r="A11" s="4">
        <v>74</v>
      </c>
      <c r="B11" t="str">
        <f>VLOOKUP($A11,[1]Sheet1!$A$3:$D$80,2,FALSE)</f>
        <v>Limit</v>
      </c>
      <c r="C11" t="str">
        <f>VLOOKUP($A11,[1]Sheet1!$A$3:$D$80,3,FALSE)</f>
        <v>J Boraston</v>
      </c>
      <c r="D11" s="2">
        <v>2.6493055555555558E-2</v>
      </c>
      <c r="E11" s="53">
        <f t="shared" si="0"/>
        <v>38.15</v>
      </c>
      <c r="F11" s="9">
        <v>0.89</v>
      </c>
      <c r="G11" s="3">
        <f t="shared" si="4"/>
        <v>33.953499999999998</v>
      </c>
      <c r="H11" s="15">
        <f t="shared" si="1"/>
        <v>10</v>
      </c>
      <c r="I11" s="15">
        <f t="shared" si="2"/>
        <v>7</v>
      </c>
      <c r="J11" s="18">
        <f t="shared" si="5"/>
        <v>0.90521625163827002</v>
      </c>
      <c r="K11" s="10">
        <f>(+J11-VLOOKUP($A11,[1]Sheet1!$A$3:$O$80,6,FALSE))*0.1</f>
        <v>1.5216251638270008E-3</v>
      </c>
    </row>
    <row r="12" spans="1:13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2">
        <v>2.6481481481481481E-2</v>
      </c>
      <c r="E12" s="53">
        <f t="shared" ref="E12:E15" si="6">(+D12-$D$2)*24*60</f>
        <v>38.133333333333333</v>
      </c>
      <c r="F12" s="9">
        <v>0.88</v>
      </c>
      <c r="G12" s="3">
        <f t="shared" si="4"/>
        <v>33.557333333333332</v>
      </c>
      <c r="H12" s="15">
        <f t="shared" si="1"/>
        <v>5</v>
      </c>
      <c r="I12" s="15">
        <f t="shared" si="2"/>
        <v>6</v>
      </c>
      <c r="J12" s="18">
        <f t="shared" si="5"/>
        <v>0.90561188811188809</v>
      </c>
      <c r="K12" s="10">
        <f>(+J12-VLOOKUP($A12,[1]Sheet1!$A$3:$O$80,6,FALSE))*0.1</f>
        <v>3.5611888111888091E-3</v>
      </c>
    </row>
    <row r="13" spans="1:13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2">
        <v>2.6643518518518521E-2</v>
      </c>
      <c r="E13" s="53">
        <f t="shared" si="6"/>
        <v>38.366666666666667</v>
      </c>
      <c r="F13" s="9">
        <v>0.87</v>
      </c>
      <c r="G13" s="3">
        <f t="shared" si="4"/>
        <v>33.378999999999998</v>
      </c>
      <c r="H13" s="15">
        <f t="shared" si="1"/>
        <v>3</v>
      </c>
      <c r="I13" s="15">
        <f t="shared" si="2"/>
        <v>8</v>
      </c>
      <c r="J13" s="18">
        <f t="shared" si="5"/>
        <v>0.90010425716768028</v>
      </c>
      <c r="K13" s="10">
        <f>(+J13-VLOOKUP($A13,[1]Sheet1!$A$3:$O$80,6,FALSE))*0.1</f>
        <v>3.0104257167680283E-3</v>
      </c>
    </row>
    <row r="14" spans="1:13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2">
        <v>2.6782407407407408E-2</v>
      </c>
      <c r="E14" s="53">
        <f t="shared" si="6"/>
        <v>38.56666666666667</v>
      </c>
      <c r="F14" s="9">
        <v>0.88</v>
      </c>
      <c r="G14" s="3">
        <f t="shared" si="4"/>
        <v>33.93866666666667</v>
      </c>
      <c r="H14" s="15">
        <f t="shared" si="1"/>
        <v>9</v>
      </c>
      <c r="I14" s="15">
        <f t="shared" si="2"/>
        <v>11</v>
      </c>
      <c r="J14" s="18">
        <f t="shared" si="5"/>
        <v>0.8954364736387207</v>
      </c>
      <c r="K14" s="10">
        <f>(+J14-VLOOKUP($A14,[1]Sheet1!$A$3:$O$80,6,FALSE))*0.1</f>
        <v>5.4364736387206851E-4</v>
      </c>
    </row>
    <row r="15" spans="1:13" x14ac:dyDescent="0.2">
      <c r="A15" s="4">
        <v>322</v>
      </c>
      <c r="B15" t="str">
        <f>VLOOKUP($A15,[1]Sheet1!$A$3:$D$80,2,FALSE)</f>
        <v>Victoria</v>
      </c>
      <c r="C15" t="str">
        <f>VLOOKUP($A15,[1]Sheet1!$A$3:$D$80,3,FALSE)</f>
        <v>P Stokell</v>
      </c>
      <c r="D15" s="2">
        <v>2.6736111111111113E-2</v>
      </c>
      <c r="E15" s="53">
        <f t="shared" si="6"/>
        <v>38.5</v>
      </c>
      <c r="F15" s="9">
        <v>0.87</v>
      </c>
      <c r="G15" s="3">
        <f t="shared" si="4"/>
        <v>33.494999999999997</v>
      </c>
      <c r="H15" s="15">
        <f t="shared" si="1"/>
        <v>4</v>
      </c>
      <c r="I15" s="15">
        <f t="shared" si="2"/>
        <v>10</v>
      </c>
      <c r="J15" s="18">
        <f t="shared" si="5"/>
        <v>0.896987012987013</v>
      </c>
      <c r="K15" s="10">
        <f>(+J15-VLOOKUP($A15,[1]Sheet1!$A$3:$O$80,6,FALSE))*0.1</f>
        <v>2.6987012987013006E-3</v>
      </c>
    </row>
    <row r="16" spans="1:13" x14ac:dyDescent="0.2">
      <c r="A16" s="4">
        <v>75</v>
      </c>
      <c r="B16" t="str">
        <f>VLOOKUP($A16,[1]Sheet1!$A$3:$D$80,2,FALSE)</f>
        <v>Cracklin Rosie</v>
      </c>
      <c r="C16" t="str">
        <f>VLOOKUP($A16,[1]Sheet1!$A$3:$D$80,3,FALSE)</f>
        <v>C Bridges</v>
      </c>
      <c r="D16" s="2">
        <v>2.6886574074074077E-2</v>
      </c>
      <c r="E16" s="53">
        <f t="shared" ref="E16:E20" si="7">(+D16-$D$2)*24*60</f>
        <v>38.716666666666669</v>
      </c>
      <c r="F16" s="9">
        <v>0.88</v>
      </c>
      <c r="G16" s="3">
        <f t="shared" ref="G16:G20" si="8">+F16*E16</f>
        <v>34.070666666666668</v>
      </c>
      <c r="H16" s="15">
        <f t="shared" si="1"/>
        <v>11</v>
      </c>
      <c r="I16" s="15">
        <f t="shared" ref="I16:I20" si="9">RANK(E16,$E$5:$E$27,1)</f>
        <v>12</v>
      </c>
      <c r="J16" s="18">
        <f t="shared" ref="J16:J20" si="10">+$G$5/E16</f>
        <v>0.8919672836848902</v>
      </c>
      <c r="K16" s="10">
        <f>(+J16-VLOOKUP($A16,[1]Sheet1!$A$3:$O$80,6,FALSE))*0.1</f>
        <v>1.9672836848901867E-4</v>
      </c>
    </row>
    <row r="17" spans="1:11" x14ac:dyDescent="0.2">
      <c r="A17" s="4">
        <v>330</v>
      </c>
      <c r="B17" t="str">
        <f>VLOOKUP($A17,[1]Sheet1!$A$3:$D$80,2,FALSE)</f>
        <v>Kiwi Monogams</v>
      </c>
      <c r="C17" t="str">
        <f>VLOOKUP($A17,[1]Sheet1!$A$3:$D$80,3,FALSE)</f>
        <v>D Pulley</v>
      </c>
      <c r="D17" s="2">
        <v>2.7534722222222221E-2</v>
      </c>
      <c r="E17" s="53">
        <f t="shared" si="7"/>
        <v>39.65</v>
      </c>
      <c r="F17" s="9">
        <v>0.89</v>
      </c>
      <c r="G17" s="3">
        <f t="shared" si="8"/>
        <v>35.288499999999999</v>
      </c>
      <c r="H17" s="15">
        <f t="shared" si="1"/>
        <v>16</v>
      </c>
      <c r="I17" s="15">
        <f t="shared" si="9"/>
        <v>14</v>
      </c>
      <c r="J17" s="18">
        <f t="shared" si="10"/>
        <v>0.87097099621689789</v>
      </c>
      <c r="K17" s="10">
        <f>(+J17-VLOOKUP($A17,[1]Sheet1!$A$3:$O$80,6,FALSE))*0.1</f>
        <v>-1.9029003783102129E-3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2">
        <v>2.7199074074074073E-2</v>
      </c>
      <c r="E18" s="53">
        <f t="shared" si="7"/>
        <v>39.166666666666664</v>
      </c>
      <c r="F18" s="9">
        <v>0.87</v>
      </c>
      <c r="G18" s="3">
        <f t="shared" si="8"/>
        <v>34.074999999999996</v>
      </c>
      <c r="H18" s="15">
        <f t="shared" si="1"/>
        <v>12</v>
      </c>
      <c r="I18" s="15">
        <f t="shared" si="9"/>
        <v>13</v>
      </c>
      <c r="J18" s="18">
        <f t="shared" si="10"/>
        <v>0.88171914893617021</v>
      </c>
      <c r="K18" s="10">
        <f>(+J18-VLOOKUP($A18,[1]Sheet1!$A$3:$O$80,6,FALSE))*0.1</f>
        <v>1.7191489361702007E-4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2">
        <v>2.7581018518518519E-2</v>
      </c>
      <c r="E19" s="53">
        <f t="shared" si="7"/>
        <v>39.716666666666669</v>
      </c>
      <c r="F19" s="9">
        <v>0.84</v>
      </c>
      <c r="G19" s="3">
        <f t="shared" si="8"/>
        <v>33.362000000000002</v>
      </c>
      <c r="H19" s="15">
        <f t="shared" si="1"/>
        <v>2</v>
      </c>
      <c r="I19" s="15">
        <f t="shared" si="9"/>
        <v>15</v>
      </c>
      <c r="J19" s="18">
        <f t="shared" si="10"/>
        <v>0.86950902224087279</v>
      </c>
      <c r="K19" s="10">
        <f>(+J19-VLOOKUP($A19,[1]Sheet1!$A$3:$O$80,6,FALSE))*0.1</f>
        <v>2.9509022240872818E-3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2">
        <v>2.8784722222222225E-2</v>
      </c>
      <c r="E20" s="53">
        <f t="shared" si="7"/>
        <v>41.45</v>
      </c>
      <c r="F20" s="9">
        <v>0.79</v>
      </c>
      <c r="G20" s="3">
        <f t="shared" si="8"/>
        <v>32.745500000000007</v>
      </c>
      <c r="H20" s="15">
        <f t="shared" si="1"/>
        <v>1</v>
      </c>
      <c r="I20" s="15">
        <f t="shared" si="9"/>
        <v>16</v>
      </c>
      <c r="J20" s="18">
        <f t="shared" si="10"/>
        <v>0.83314837153196619</v>
      </c>
      <c r="K20" s="10">
        <f>(+J20-VLOOKUP($A20,[1]Sheet1!$A$3:$O$80,6,FALSE))*0.1</f>
        <v>1.3148371531966241E-3</v>
      </c>
    </row>
    <row r="21" spans="1:11" x14ac:dyDescent="0.2">
      <c r="F21" s="9"/>
    </row>
    <row r="22" spans="1:11" x14ac:dyDescent="0.2">
      <c r="F22" s="9"/>
    </row>
    <row r="23" spans="1:11" x14ac:dyDescent="0.2">
      <c r="F23" s="9"/>
    </row>
    <row r="24" spans="1:11" x14ac:dyDescent="0.2">
      <c r="F24" s="9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0"/>
  <sheetViews>
    <sheetView workbookViewId="0">
      <selection activeCell="E68" sqref="E68"/>
    </sheetView>
  </sheetViews>
  <sheetFormatPr defaultColWidth="9.140625" defaultRowHeight="12.75" x14ac:dyDescent="0.2"/>
  <cols>
    <col min="1" max="1" width="0.42578125" customWidth="1"/>
    <col min="3" max="3" width="16.5703125" bestFit="1" customWidth="1"/>
    <col min="4" max="4" width="12.140625" bestFit="1" customWidth="1"/>
    <col min="6" max="6" width="9.85546875" customWidth="1"/>
    <col min="10" max="10" width="9.42578125" customWidth="1"/>
    <col min="11" max="11" width="8.85546875" customWidth="1"/>
    <col min="18" max="23" width="9.140625" style="50" hidden="1" customWidth="1"/>
  </cols>
  <sheetData>
    <row r="1" spans="1:23" ht="12.75" customHeight="1" x14ac:dyDescent="0.2">
      <c r="B1" s="79" t="s">
        <v>32</v>
      </c>
      <c r="C1" s="80"/>
      <c r="D1" s="81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</row>
    <row r="2" spans="1:23" ht="12.75" customHeight="1" x14ac:dyDescent="0.2">
      <c r="A2">
        <v>1</v>
      </c>
      <c r="B2" s="28"/>
      <c r="C2" s="29"/>
      <c r="D2" s="30"/>
      <c r="E2" s="77" t="s">
        <v>18</v>
      </c>
      <c r="F2" s="78"/>
      <c r="G2" s="77" t="s">
        <v>19</v>
      </c>
      <c r="H2" s="82"/>
      <c r="I2" s="77" t="s">
        <v>20</v>
      </c>
      <c r="J2" s="78"/>
      <c r="K2" s="83" t="s">
        <v>21</v>
      </c>
      <c r="L2" s="78"/>
      <c r="M2" s="77" t="s">
        <v>22</v>
      </c>
      <c r="N2" s="78"/>
      <c r="O2" s="70"/>
      <c r="P2" s="32" t="s">
        <v>23</v>
      </c>
      <c r="Q2" s="33" t="s">
        <v>24</v>
      </c>
    </row>
    <row r="3" spans="1:23" ht="12.75" customHeight="1" x14ac:dyDescent="0.2">
      <c r="A3">
        <v>1</v>
      </c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2" t="s">
        <v>27</v>
      </c>
    </row>
    <row r="4" spans="1:23" hidden="1" x14ac:dyDescent="0.2">
      <c r="A4">
        <f t="shared" ref="A4:A66" si="0">IF(SUM(E4:N4)=0,0,1)</f>
        <v>0</v>
      </c>
      <c r="B4" s="4">
        <v>3</v>
      </c>
      <c r="C4" s="43" t="str">
        <f>VLOOKUP($B4,[1]Sheet1!$A$3:$C$89,2)</f>
        <v>Anitra</v>
      </c>
      <c r="D4" s="43" t="str">
        <f>VLOOKUP($B4,[1]Sheet1!$A$3:$C$89,3)</f>
        <v>P Jones</v>
      </c>
      <c r="E4" s="44" t="str">
        <f>IF(ISNA(VLOOKUP($B4,'Race 1'!$A$5:$I$20,9,FALSE)),"DNC",VLOOKUP($B4,'Race 1'!$A$5:$I$20,9,FALSE))</f>
        <v>DNC</v>
      </c>
      <c r="F4" s="45">
        <f t="shared" ref="F4:F35" si="1">IF(AND(E4&lt;50,E4&gt;0),400/(E4+3),IF(E4="DNF",400/(E$68+4),0))</f>
        <v>0</v>
      </c>
      <c r="G4" s="44" t="str">
        <f>IF(ISNA(VLOOKUP($B4,'Race 2'!$A$5:$I$22,9,FALSE)),"DNC",VLOOKUP($B4,'Race 2'!$A$5:$I$22,9,FALSE))</f>
        <v>DNC</v>
      </c>
      <c r="H4" s="45">
        <f t="shared" ref="H4:H35" si="2">IF(AND(G4&lt;50,G4&gt;0),400/(G4+3),IF(G4="DNF",400/(G$68+4),0))</f>
        <v>0</v>
      </c>
      <c r="I4" s="44" t="str">
        <f>IF(ISNA(VLOOKUP($B4,'Race 3'!$A$5:$I$22,9,FALSE)),"DNC",VLOOKUP($B4,'Race 3'!$A$5:$I$22,9,FALSE))</f>
        <v>DNC</v>
      </c>
      <c r="J4" s="45">
        <f t="shared" ref="J4:J35" si="3">IF(AND(I4&lt;50,I4&gt;0),400/(I4+3),IF(I4="DNF",400/(I$68+4),0))</f>
        <v>0</v>
      </c>
      <c r="K4" s="44" t="str">
        <f>IF(ISNA(VLOOKUP($B4,'Race 4'!$A$5:$I$24,9,FALSE)),"DNC",VLOOKUP($B4,'Race 4'!$A$5:$I$24,9,FALSE))</f>
        <v>DNC</v>
      </c>
      <c r="L4" s="45">
        <f t="shared" ref="L4:L35" si="4">IF(AND(K4&lt;50,K4&gt;0),400/(K4+3),IF(K4="DNF",400/(K$68+4),0))</f>
        <v>0</v>
      </c>
      <c r="M4" s="44" t="str">
        <f>IF(ISNA(VLOOKUP($B4,'Race 5'!$A$5:$I$27,9,FALSE)),"DNC",VLOOKUP($B4,'Race 5'!$A$5:$I$27,9,FALSE))</f>
        <v>DNC</v>
      </c>
      <c r="N4" s="45">
        <f t="shared" ref="N4:N35" si="5">IF(AND(M4&lt;50,M4&gt;0),400/(M4+3),IF(M4="DNF",400/(M$68+4),0))</f>
        <v>0</v>
      </c>
      <c r="O4" s="46">
        <f>+N4+L4+J4+H4+F4</f>
        <v>0</v>
      </c>
      <c r="P4" s="47">
        <f>+O4-R4</f>
        <v>0</v>
      </c>
      <c r="Q4" s="48">
        <f t="shared" ref="Q4:Q35" si="6">RANK(P4,$P$4:$P$68,0)</f>
        <v>17</v>
      </c>
      <c r="R4" s="50">
        <f>MIN(S4:W4)</f>
        <v>0</v>
      </c>
      <c r="S4" s="50">
        <f>+F4</f>
        <v>0</v>
      </c>
      <c r="T4" s="50">
        <f>+H4</f>
        <v>0</v>
      </c>
      <c r="U4" s="50">
        <f>+J4</f>
        <v>0</v>
      </c>
      <c r="V4" s="50">
        <f>+L4</f>
        <v>0</v>
      </c>
      <c r="W4" s="50">
        <f>+N4</f>
        <v>0</v>
      </c>
    </row>
    <row r="5" spans="1:23" hidden="1" x14ac:dyDescent="0.2">
      <c r="A5">
        <f t="shared" si="0"/>
        <v>0</v>
      </c>
      <c r="B5" s="4">
        <v>4</v>
      </c>
      <c r="C5" s="43" t="str">
        <f>VLOOKUP($B5,[1]Sheet1!$A$3:$C$89,2)</f>
        <v>Why</v>
      </c>
      <c r="D5" s="43" t="str">
        <f>VLOOKUP($B5,[1]Sheet1!$A$3:$C$89,3)</f>
        <v>J Proko</v>
      </c>
      <c r="E5" s="44" t="str">
        <f>IF(ISNA(VLOOKUP($B5,'Race 1'!$A$5:$I$20,9,FALSE)),"DNC",VLOOKUP($B5,'Race 1'!$A$5:$I$20,9,FALSE))</f>
        <v>DNC</v>
      </c>
      <c r="F5" s="45">
        <f t="shared" si="1"/>
        <v>0</v>
      </c>
      <c r="G5" s="44" t="str">
        <f>IF(ISNA(VLOOKUP($B5,'Race 2'!$A$5:$I$22,9,FALSE)),"DNC",VLOOKUP($B5,'Race 2'!$A$5:$I$22,9,FALSE))</f>
        <v>DNC</v>
      </c>
      <c r="H5" s="45">
        <f t="shared" si="2"/>
        <v>0</v>
      </c>
      <c r="I5" s="44" t="str">
        <f>IF(ISNA(VLOOKUP($B5,'Race 3'!$A$5:$I$22,9,FALSE)),"DNC",VLOOKUP($B5,'Race 3'!$A$5:$I$22,9,FALSE))</f>
        <v>DNC</v>
      </c>
      <c r="J5" s="45">
        <f t="shared" si="3"/>
        <v>0</v>
      </c>
      <c r="K5" s="44" t="str">
        <f>IF(ISNA(VLOOKUP($B5,'Race 4'!$A$5:$I$24,9,FALSE)),"DNC",VLOOKUP($B5,'Race 4'!$A$5:$I$24,9,FALSE))</f>
        <v>DNC</v>
      </c>
      <c r="L5" s="45">
        <f t="shared" si="4"/>
        <v>0</v>
      </c>
      <c r="M5" s="44" t="str">
        <f>IF(ISNA(VLOOKUP($B5,'Race 5'!$A$5:$I$27,9,FALSE)),"DNC",VLOOKUP($B5,'Race 5'!$A$5:$I$27,9,FALSE))</f>
        <v>DNC</v>
      </c>
      <c r="N5" s="45">
        <f t="shared" si="5"/>
        <v>0</v>
      </c>
      <c r="O5" s="46">
        <f t="shared" ref="O5:O66" si="7">+N5+L5+J5+H5+F5</f>
        <v>0</v>
      </c>
      <c r="P5" s="47">
        <f t="shared" ref="P5:P66" si="8">+O5-R5</f>
        <v>0</v>
      </c>
      <c r="Q5" s="48">
        <f t="shared" si="6"/>
        <v>17</v>
      </c>
      <c r="R5" s="50">
        <f t="shared" ref="R5:R66" si="9">MIN(S5:W5)</f>
        <v>0</v>
      </c>
      <c r="S5" s="50">
        <f t="shared" ref="S5:S66" si="10">+F5</f>
        <v>0</v>
      </c>
      <c r="T5" s="50">
        <f t="shared" ref="T5:T66" si="11">+H5</f>
        <v>0</v>
      </c>
      <c r="U5" s="50">
        <f t="shared" ref="U5:U66" si="12">+J5</f>
        <v>0</v>
      </c>
      <c r="V5" s="50">
        <f t="shared" ref="V5:V66" si="13">+L5</f>
        <v>0</v>
      </c>
      <c r="W5" s="50">
        <f t="shared" ref="W5:W66" si="14">+N5</f>
        <v>0</v>
      </c>
    </row>
    <row r="6" spans="1:23" hidden="1" x14ac:dyDescent="0.2">
      <c r="A6">
        <f t="shared" si="0"/>
        <v>0</v>
      </c>
      <c r="B6" s="4" t="s">
        <v>30</v>
      </c>
      <c r="C6" s="43" t="str">
        <f>VLOOKUP($B6,[1]Sheet1!$A$3:$C$89,2)</f>
        <v>Why</v>
      </c>
      <c r="D6" s="43" t="str">
        <f>VLOOKUP($B6,[1]Sheet1!$A$3:$C$89,3)</f>
        <v>R Proko</v>
      </c>
      <c r="E6" s="44" t="str">
        <f>IF(ISNA(VLOOKUP($B6,'Race 1'!$A$5:$I$20,9,FALSE)),"DNC",VLOOKUP($B6,'Race 1'!$A$5:$I$20,9,FALSE))</f>
        <v>DNC</v>
      </c>
      <c r="F6" s="45">
        <f t="shared" si="1"/>
        <v>0</v>
      </c>
      <c r="G6" s="44" t="str">
        <f>IF(ISNA(VLOOKUP($B6,'Race 2'!$A$5:$I$22,9,FALSE)),"DNC",VLOOKUP($B6,'Race 2'!$A$5:$I$22,9,FALSE))</f>
        <v>DNC</v>
      </c>
      <c r="H6" s="45">
        <f t="shared" si="2"/>
        <v>0</v>
      </c>
      <c r="I6" s="44" t="str">
        <f>IF(ISNA(VLOOKUP($B6,'Race 3'!$A$5:$I$22,9,FALSE)),"DNC",VLOOKUP($B6,'Race 3'!$A$5:$I$22,9,FALSE))</f>
        <v>DNC</v>
      </c>
      <c r="J6" s="45">
        <f t="shared" si="3"/>
        <v>0</v>
      </c>
      <c r="K6" s="44" t="str">
        <f>IF(ISNA(VLOOKUP($B6,'Race 4'!$A$5:$I$24,9,FALSE)),"DNC",VLOOKUP($B6,'Race 4'!$A$5:$I$24,9,FALSE))</f>
        <v>DNC</v>
      </c>
      <c r="L6" s="45">
        <f t="shared" si="4"/>
        <v>0</v>
      </c>
      <c r="M6" s="44" t="str">
        <f>IF(ISNA(VLOOKUP($B6,'Race 5'!$A$5:$I$27,9,FALSE)),"DNC",VLOOKUP($B6,'Race 5'!$A$5:$I$27,9,FALSE))</f>
        <v>DNC</v>
      </c>
      <c r="N6" s="45">
        <f t="shared" si="5"/>
        <v>0</v>
      </c>
      <c r="O6" s="46">
        <f t="shared" si="7"/>
        <v>0</v>
      </c>
      <c r="P6" s="47">
        <f t="shared" si="8"/>
        <v>0</v>
      </c>
      <c r="Q6" s="48">
        <f t="shared" si="6"/>
        <v>17</v>
      </c>
      <c r="R6" s="50">
        <f t="shared" si="9"/>
        <v>0</v>
      </c>
      <c r="S6" s="50">
        <f t="shared" si="10"/>
        <v>0</v>
      </c>
      <c r="T6" s="50">
        <f t="shared" si="11"/>
        <v>0</v>
      </c>
      <c r="U6" s="50">
        <f t="shared" si="12"/>
        <v>0</v>
      </c>
      <c r="V6" s="50">
        <f t="shared" si="13"/>
        <v>0</v>
      </c>
      <c r="W6" s="50">
        <f t="shared" si="14"/>
        <v>0</v>
      </c>
    </row>
    <row r="7" spans="1:23" hidden="1" x14ac:dyDescent="0.2">
      <c r="A7">
        <f t="shared" si="0"/>
        <v>0</v>
      </c>
      <c r="B7" s="4">
        <v>19</v>
      </c>
      <c r="C7" s="43" t="str">
        <f>VLOOKUP($B7,[1]Sheet1!$A$3:$C$89,2)</f>
        <v>Athena</v>
      </c>
      <c r="D7" s="43" t="str">
        <f>VLOOKUP($B7,[1]Sheet1!$A$3:$C$89,3)</f>
        <v>S Fraser</v>
      </c>
      <c r="E7" s="44" t="str">
        <f>IF(ISNA(VLOOKUP($B7,'Race 1'!$A$5:$I$20,9,FALSE)),"DNC",VLOOKUP($B7,'Race 1'!$A$5:$I$20,9,FALSE))</f>
        <v>DNC</v>
      </c>
      <c r="F7" s="45">
        <f t="shared" si="1"/>
        <v>0</v>
      </c>
      <c r="G7" s="44" t="str">
        <f>IF(ISNA(VLOOKUP($B7,'Race 2'!$A$5:$I$22,9,FALSE)),"DNC",VLOOKUP($B7,'Race 2'!$A$5:$I$22,9,FALSE))</f>
        <v>DNC</v>
      </c>
      <c r="H7" s="45">
        <f t="shared" si="2"/>
        <v>0</v>
      </c>
      <c r="I7" s="44" t="str">
        <f>IF(ISNA(VLOOKUP($B7,'Race 3'!$A$5:$I$22,9,FALSE)),"DNC",VLOOKUP($B7,'Race 3'!$A$5:$I$22,9,FALSE))</f>
        <v>DNC</v>
      </c>
      <c r="J7" s="45">
        <f t="shared" si="3"/>
        <v>0</v>
      </c>
      <c r="K7" s="44" t="str">
        <f>IF(ISNA(VLOOKUP($B7,'Race 4'!$A$5:$I$24,9,FALSE)),"DNC",VLOOKUP($B7,'Race 4'!$A$5:$I$24,9,FALSE))</f>
        <v>DNC</v>
      </c>
      <c r="L7" s="45">
        <f t="shared" si="4"/>
        <v>0</v>
      </c>
      <c r="M7" s="44" t="str">
        <f>IF(ISNA(VLOOKUP($B7,'Race 5'!$A$5:$I$27,9,FALSE)),"DNC",VLOOKUP($B7,'Race 5'!$A$5:$I$27,9,FALSE))</f>
        <v>DNC</v>
      </c>
      <c r="N7" s="45">
        <f t="shared" si="5"/>
        <v>0</v>
      </c>
      <c r="O7" s="46">
        <f t="shared" si="7"/>
        <v>0</v>
      </c>
      <c r="P7" s="47">
        <f t="shared" si="8"/>
        <v>0</v>
      </c>
      <c r="Q7" s="48">
        <f t="shared" si="6"/>
        <v>17</v>
      </c>
      <c r="R7" s="50">
        <f t="shared" si="9"/>
        <v>0</v>
      </c>
      <c r="S7" s="50">
        <f t="shared" si="10"/>
        <v>0</v>
      </c>
      <c r="T7" s="50">
        <f t="shared" si="11"/>
        <v>0</v>
      </c>
      <c r="U7" s="50">
        <f t="shared" si="12"/>
        <v>0</v>
      </c>
      <c r="V7" s="50">
        <f t="shared" si="13"/>
        <v>0</v>
      </c>
      <c r="W7" s="50">
        <f t="shared" si="14"/>
        <v>0</v>
      </c>
    </row>
    <row r="8" spans="1:23" ht="12.75" hidden="1" customHeight="1" x14ac:dyDescent="0.2">
      <c r="A8">
        <f t="shared" si="0"/>
        <v>0</v>
      </c>
      <c r="B8" s="4">
        <v>29</v>
      </c>
      <c r="C8" s="43" t="str">
        <f>VLOOKUP($B8,[1]Sheet1!$A$3:$C$89,2)</f>
        <v>Wild Child</v>
      </c>
      <c r="D8" s="43" t="str">
        <f>VLOOKUP($B8,[1]Sheet1!$A$3:$C$89,3)</f>
        <v>T Bird</v>
      </c>
      <c r="E8" s="44" t="str">
        <f>IF(ISNA(VLOOKUP($B8,'Race 1'!$A$5:$I$20,9,FALSE)),"DNC",VLOOKUP($B8,'Race 1'!$A$5:$I$20,9,FALSE))</f>
        <v>DNC</v>
      </c>
      <c r="F8" s="45">
        <f t="shared" si="1"/>
        <v>0</v>
      </c>
      <c r="G8" s="44" t="str">
        <f>IF(ISNA(VLOOKUP($B8,'Race 2'!$A$5:$I$22,9,FALSE)),"DNC",VLOOKUP($B8,'Race 2'!$A$5:$I$22,9,FALSE))</f>
        <v>DNC</v>
      </c>
      <c r="H8" s="45">
        <f t="shared" si="2"/>
        <v>0</v>
      </c>
      <c r="I8" s="44" t="str">
        <f>IF(ISNA(VLOOKUP($B8,'Race 3'!$A$5:$I$22,9,FALSE)),"DNC",VLOOKUP($B8,'Race 3'!$A$5:$I$22,9,FALSE))</f>
        <v>DNC</v>
      </c>
      <c r="J8" s="45">
        <f t="shared" si="3"/>
        <v>0</v>
      </c>
      <c r="K8" s="44" t="str">
        <f>IF(ISNA(VLOOKUP($B8,'Race 4'!$A$5:$I$24,9,FALSE)),"DNC",VLOOKUP($B8,'Race 4'!$A$5:$I$24,9,FALSE))</f>
        <v>DNC</v>
      </c>
      <c r="L8" s="45">
        <f t="shared" si="4"/>
        <v>0</v>
      </c>
      <c r="M8" s="44" t="str">
        <f>IF(ISNA(VLOOKUP($B8,'Race 5'!$A$5:$I$27,9,FALSE)),"DNC",VLOOKUP($B8,'Race 5'!$A$5:$I$27,9,FALSE))</f>
        <v>DNC</v>
      </c>
      <c r="N8" s="45">
        <f t="shared" si="5"/>
        <v>0</v>
      </c>
      <c r="O8" s="46">
        <f t="shared" si="7"/>
        <v>0</v>
      </c>
      <c r="P8" s="47">
        <f t="shared" si="8"/>
        <v>0</v>
      </c>
      <c r="Q8" s="48">
        <f t="shared" si="6"/>
        <v>17</v>
      </c>
      <c r="R8" s="50">
        <f t="shared" si="9"/>
        <v>0</v>
      </c>
      <c r="S8" s="50">
        <f t="shared" si="10"/>
        <v>0</v>
      </c>
      <c r="T8" s="50">
        <f t="shared" si="11"/>
        <v>0</v>
      </c>
      <c r="U8" s="50">
        <f t="shared" si="12"/>
        <v>0</v>
      </c>
      <c r="V8" s="50">
        <f t="shared" si="13"/>
        <v>0</v>
      </c>
      <c r="W8" s="50">
        <f t="shared" si="14"/>
        <v>0</v>
      </c>
    </row>
    <row r="9" spans="1:23" hidden="1" x14ac:dyDescent="0.2">
      <c r="A9">
        <f t="shared" si="0"/>
        <v>0</v>
      </c>
      <c r="B9" s="4">
        <v>31</v>
      </c>
      <c r="C9" s="43" t="str">
        <f>VLOOKUP($B9,[1]Sheet1!$A$3:$C$89,2)</f>
        <v>Sayonara</v>
      </c>
      <c r="D9" s="43" t="str">
        <f>VLOOKUP($B9,[1]Sheet1!$A$3:$C$89,3)</f>
        <v>M Drake</v>
      </c>
      <c r="E9" s="44" t="str">
        <f>IF(ISNA(VLOOKUP($B9,'Race 1'!$A$5:$I$20,9,FALSE)),"DNC",VLOOKUP($B9,'Race 1'!$A$5:$I$20,9,FALSE))</f>
        <v>DNC</v>
      </c>
      <c r="F9" s="45">
        <f t="shared" si="1"/>
        <v>0</v>
      </c>
      <c r="G9" s="44" t="str">
        <f>IF(ISNA(VLOOKUP($B9,'Race 2'!$A$5:$I$22,9,FALSE)),"DNC",VLOOKUP($B9,'Race 2'!$A$5:$I$22,9,FALSE))</f>
        <v>DNC</v>
      </c>
      <c r="H9" s="45">
        <f t="shared" si="2"/>
        <v>0</v>
      </c>
      <c r="I9" s="44" t="str">
        <f>IF(ISNA(VLOOKUP($B9,'Race 3'!$A$5:$I$22,9,FALSE)),"DNC",VLOOKUP($B9,'Race 3'!$A$5:$I$22,9,FALSE))</f>
        <v>DNC</v>
      </c>
      <c r="J9" s="45">
        <f t="shared" si="3"/>
        <v>0</v>
      </c>
      <c r="K9" s="44" t="str">
        <f>IF(ISNA(VLOOKUP($B9,'Race 4'!$A$5:$I$24,9,FALSE)),"DNC",VLOOKUP($B9,'Race 4'!$A$5:$I$24,9,FALSE))</f>
        <v>DNC</v>
      </c>
      <c r="L9" s="45">
        <f t="shared" si="4"/>
        <v>0</v>
      </c>
      <c r="M9" s="44" t="str">
        <f>IF(ISNA(VLOOKUP($B9,'Race 5'!$A$5:$I$27,9,FALSE)),"DNC",VLOOKUP($B9,'Race 5'!$A$5:$I$27,9,FALSE))</f>
        <v>DNC</v>
      </c>
      <c r="N9" s="45">
        <f t="shared" si="5"/>
        <v>0</v>
      </c>
      <c r="O9" s="46">
        <f t="shared" si="7"/>
        <v>0</v>
      </c>
      <c r="P9" s="47">
        <f t="shared" si="8"/>
        <v>0</v>
      </c>
      <c r="Q9" s="48">
        <f t="shared" si="6"/>
        <v>17</v>
      </c>
      <c r="R9" s="50">
        <f t="shared" si="9"/>
        <v>0</v>
      </c>
      <c r="S9" s="50">
        <f t="shared" si="10"/>
        <v>0</v>
      </c>
      <c r="T9" s="50">
        <f t="shared" si="11"/>
        <v>0</v>
      </c>
      <c r="U9" s="50">
        <f t="shared" si="12"/>
        <v>0</v>
      </c>
      <c r="V9" s="50">
        <f t="shared" si="13"/>
        <v>0</v>
      </c>
      <c r="W9" s="50">
        <f t="shared" si="14"/>
        <v>0</v>
      </c>
    </row>
    <row r="10" spans="1:23" hidden="1" x14ac:dyDescent="0.2">
      <c r="A10">
        <f t="shared" si="0"/>
        <v>0</v>
      </c>
      <c r="B10" s="4">
        <v>39</v>
      </c>
      <c r="C10" s="43" t="str">
        <f>VLOOKUP($B10,[1]Sheet1!$A$3:$C$89,2)</f>
        <v>Windbag II</v>
      </c>
      <c r="D10" s="43" t="str">
        <f>VLOOKUP($B10,[1]Sheet1!$A$3:$C$89,3)</f>
        <v>R Mackie</v>
      </c>
      <c r="E10" s="44" t="str">
        <f>IF(ISNA(VLOOKUP($B10,'Race 1'!$A$5:$I$20,9,FALSE)),"DNC",VLOOKUP($B10,'Race 1'!$A$5:$I$20,9,FALSE))</f>
        <v>DNC</v>
      </c>
      <c r="F10" s="45">
        <f t="shared" si="1"/>
        <v>0</v>
      </c>
      <c r="G10" s="44" t="str">
        <f>IF(ISNA(VLOOKUP($B10,'Race 2'!$A$5:$I$22,9,FALSE)),"DNC",VLOOKUP($B10,'Race 2'!$A$5:$I$22,9,FALSE))</f>
        <v>DNC</v>
      </c>
      <c r="H10" s="45">
        <f t="shared" si="2"/>
        <v>0</v>
      </c>
      <c r="I10" s="44" t="str">
        <f>IF(ISNA(VLOOKUP($B10,'Race 3'!$A$5:$I$22,9,FALSE)),"DNC",VLOOKUP($B10,'Race 3'!$A$5:$I$22,9,FALSE))</f>
        <v>DNC</v>
      </c>
      <c r="J10" s="45">
        <f t="shared" si="3"/>
        <v>0</v>
      </c>
      <c r="K10" s="44" t="str">
        <f>IF(ISNA(VLOOKUP($B10,'Race 4'!$A$5:$I$24,9,FALSE)),"DNC",VLOOKUP($B10,'Race 4'!$A$5:$I$24,9,FALSE))</f>
        <v>DNC</v>
      </c>
      <c r="L10" s="45">
        <f t="shared" si="4"/>
        <v>0</v>
      </c>
      <c r="M10" s="44" t="str">
        <f>IF(ISNA(VLOOKUP($B10,'Race 5'!$A$5:$I$27,9,FALSE)),"DNC",VLOOKUP($B10,'Race 5'!$A$5:$I$27,9,FALSE))</f>
        <v>DNC</v>
      </c>
      <c r="N10" s="45">
        <f t="shared" si="5"/>
        <v>0</v>
      </c>
      <c r="O10" s="46">
        <f t="shared" si="7"/>
        <v>0</v>
      </c>
      <c r="P10" s="47">
        <f t="shared" si="8"/>
        <v>0</v>
      </c>
      <c r="Q10" s="48">
        <f t="shared" si="6"/>
        <v>17</v>
      </c>
      <c r="R10" s="50">
        <f t="shared" si="9"/>
        <v>0</v>
      </c>
      <c r="S10" s="50">
        <f t="shared" si="10"/>
        <v>0</v>
      </c>
      <c r="T10" s="50">
        <f t="shared" si="11"/>
        <v>0</v>
      </c>
      <c r="U10" s="50">
        <f t="shared" si="12"/>
        <v>0</v>
      </c>
      <c r="V10" s="50">
        <f t="shared" si="13"/>
        <v>0</v>
      </c>
      <c r="W10" s="50">
        <f t="shared" si="14"/>
        <v>0</v>
      </c>
    </row>
    <row r="11" spans="1:23" hidden="1" x14ac:dyDescent="0.2">
      <c r="A11">
        <f t="shared" si="0"/>
        <v>0</v>
      </c>
      <c r="B11" s="4">
        <v>42</v>
      </c>
      <c r="C11" s="43" t="str">
        <f>VLOOKUP($B11,[1]Sheet1!$A$3:$C$89,2)</f>
        <v>Free N Easy</v>
      </c>
      <c r="D11" s="43" t="str">
        <f>VLOOKUP($B11,[1]Sheet1!$A$3:$C$89,3)</f>
        <v>B Wilcock</v>
      </c>
      <c r="E11" s="44" t="str">
        <f>IF(ISNA(VLOOKUP($B11,'Race 1'!$A$5:$I$20,9,FALSE)),"DNC",VLOOKUP($B11,'Race 1'!$A$5:$I$20,9,FALSE))</f>
        <v>DNC</v>
      </c>
      <c r="F11" s="45">
        <f t="shared" si="1"/>
        <v>0</v>
      </c>
      <c r="G11" s="44" t="str">
        <f>IF(ISNA(VLOOKUP($B11,'Race 2'!$A$5:$I$22,9,FALSE)),"DNC",VLOOKUP($B11,'Race 2'!$A$5:$I$22,9,FALSE))</f>
        <v>DNC</v>
      </c>
      <c r="H11" s="45">
        <f t="shared" si="2"/>
        <v>0</v>
      </c>
      <c r="I11" s="44" t="str">
        <f>IF(ISNA(VLOOKUP($B11,'Race 3'!$A$5:$I$22,9,FALSE)),"DNC",VLOOKUP($B11,'Race 3'!$A$5:$I$22,9,FALSE))</f>
        <v>DNC</v>
      </c>
      <c r="J11" s="45">
        <f t="shared" si="3"/>
        <v>0</v>
      </c>
      <c r="K11" s="44" t="str">
        <f>IF(ISNA(VLOOKUP($B11,'Race 4'!$A$5:$I$24,9,FALSE)),"DNC",VLOOKUP($B11,'Race 4'!$A$5:$I$24,9,FALSE))</f>
        <v>DNC</v>
      </c>
      <c r="L11" s="45">
        <f t="shared" si="4"/>
        <v>0</v>
      </c>
      <c r="M11" s="44" t="str">
        <f>IF(ISNA(VLOOKUP($B11,'Race 5'!$A$5:$I$27,9,FALSE)),"DNC",VLOOKUP($B11,'Race 5'!$A$5:$I$27,9,FALSE))</f>
        <v>DNC</v>
      </c>
      <c r="N11" s="45">
        <f t="shared" si="5"/>
        <v>0</v>
      </c>
      <c r="O11" s="46">
        <f t="shared" si="7"/>
        <v>0</v>
      </c>
      <c r="P11" s="47">
        <f t="shared" si="8"/>
        <v>0</v>
      </c>
      <c r="Q11" s="48">
        <f t="shared" si="6"/>
        <v>17</v>
      </c>
      <c r="R11" s="50">
        <f t="shared" si="9"/>
        <v>0</v>
      </c>
      <c r="S11" s="50">
        <f t="shared" si="10"/>
        <v>0</v>
      </c>
      <c r="T11" s="50">
        <f t="shared" si="11"/>
        <v>0</v>
      </c>
      <c r="U11" s="50">
        <f t="shared" si="12"/>
        <v>0</v>
      </c>
      <c r="V11" s="50">
        <f t="shared" si="13"/>
        <v>0</v>
      </c>
      <c r="W11" s="50">
        <f t="shared" si="14"/>
        <v>0</v>
      </c>
    </row>
    <row r="12" spans="1:23" hidden="1" x14ac:dyDescent="0.2">
      <c r="A12">
        <f t="shared" si="0"/>
        <v>0</v>
      </c>
      <c r="B12" s="4">
        <v>45</v>
      </c>
      <c r="C12" s="43" t="str">
        <f>VLOOKUP($B12,[1]Sheet1!$A$3:$C$89,2)</f>
        <v>Ozzie</v>
      </c>
      <c r="D12" s="43" t="str">
        <f>VLOOKUP($B12,[1]Sheet1!$A$3:$C$89,3)</f>
        <v>J Simpson</v>
      </c>
      <c r="E12" s="44" t="str">
        <f>IF(ISNA(VLOOKUP($B12,'Race 1'!$A$5:$I$20,9,FALSE)),"DNC",VLOOKUP($B12,'Race 1'!$A$5:$I$20,9,FALSE))</f>
        <v>DNC</v>
      </c>
      <c r="F12" s="45">
        <f t="shared" si="1"/>
        <v>0</v>
      </c>
      <c r="G12" s="44" t="str">
        <f>IF(ISNA(VLOOKUP($B12,'Race 2'!$A$5:$I$22,9,FALSE)),"DNC",VLOOKUP($B12,'Race 2'!$A$5:$I$22,9,FALSE))</f>
        <v>DNC</v>
      </c>
      <c r="H12" s="45">
        <f t="shared" si="2"/>
        <v>0</v>
      </c>
      <c r="I12" s="44" t="str">
        <f>IF(ISNA(VLOOKUP($B12,'Race 3'!$A$5:$I$22,9,FALSE)),"DNC",VLOOKUP($B12,'Race 3'!$A$5:$I$22,9,FALSE))</f>
        <v>DNC</v>
      </c>
      <c r="J12" s="45">
        <f t="shared" si="3"/>
        <v>0</v>
      </c>
      <c r="K12" s="44" t="str">
        <f>IF(ISNA(VLOOKUP($B12,'Race 4'!$A$5:$I$24,9,FALSE)),"DNC",VLOOKUP($B12,'Race 4'!$A$5:$I$24,9,FALSE))</f>
        <v>DNC</v>
      </c>
      <c r="L12" s="45">
        <f t="shared" si="4"/>
        <v>0</v>
      </c>
      <c r="M12" s="44" t="str">
        <f>IF(ISNA(VLOOKUP($B12,'Race 5'!$A$5:$I$27,9,FALSE)),"DNC",VLOOKUP($B12,'Race 5'!$A$5:$I$27,9,FALSE))</f>
        <v>DNC</v>
      </c>
      <c r="N12" s="45">
        <f t="shared" si="5"/>
        <v>0</v>
      </c>
      <c r="O12" s="46">
        <f t="shared" si="7"/>
        <v>0</v>
      </c>
      <c r="P12" s="47">
        <f t="shared" si="8"/>
        <v>0</v>
      </c>
      <c r="Q12" s="48">
        <f t="shared" si="6"/>
        <v>17</v>
      </c>
      <c r="R12" s="50">
        <f t="shared" si="9"/>
        <v>0</v>
      </c>
      <c r="S12" s="50">
        <f t="shared" si="10"/>
        <v>0</v>
      </c>
      <c r="T12" s="50">
        <f t="shared" si="11"/>
        <v>0</v>
      </c>
      <c r="U12" s="50">
        <f t="shared" si="12"/>
        <v>0</v>
      </c>
      <c r="V12" s="50">
        <f t="shared" si="13"/>
        <v>0</v>
      </c>
      <c r="W12" s="50">
        <f t="shared" si="14"/>
        <v>0</v>
      </c>
    </row>
    <row r="13" spans="1:23" hidden="1" x14ac:dyDescent="0.2">
      <c r="A13">
        <f t="shared" si="0"/>
        <v>0</v>
      </c>
      <c r="B13" s="4">
        <v>50</v>
      </c>
      <c r="C13" s="43" t="str">
        <f>VLOOKUP($B13,[1]Sheet1!$A$3:$C$89,2)</f>
        <v>Harlequin</v>
      </c>
      <c r="D13" s="43" t="str">
        <f>VLOOKUP($B13,[1]Sheet1!$A$3:$C$89,3)</f>
        <v>C Cook</v>
      </c>
      <c r="E13" s="44" t="str">
        <f>IF(ISNA(VLOOKUP($B13,'Race 1'!$A$5:$I$20,9,FALSE)),"DNC",VLOOKUP($B13,'Race 1'!$A$5:$I$20,9,FALSE))</f>
        <v>DNC</v>
      </c>
      <c r="F13" s="45">
        <f t="shared" si="1"/>
        <v>0</v>
      </c>
      <c r="G13" s="44" t="str">
        <f>IF(ISNA(VLOOKUP($B13,'Race 2'!$A$5:$I$22,9,FALSE)),"DNC",VLOOKUP($B13,'Race 2'!$A$5:$I$22,9,FALSE))</f>
        <v>DNC</v>
      </c>
      <c r="H13" s="45">
        <f t="shared" si="2"/>
        <v>0</v>
      </c>
      <c r="I13" s="44" t="str">
        <f>IF(ISNA(VLOOKUP($B13,'Race 3'!$A$5:$I$22,9,FALSE)),"DNC",VLOOKUP($B13,'Race 3'!$A$5:$I$22,9,FALSE))</f>
        <v>DNC</v>
      </c>
      <c r="J13" s="45">
        <f t="shared" si="3"/>
        <v>0</v>
      </c>
      <c r="K13" s="44" t="str">
        <f>IF(ISNA(VLOOKUP($B13,'Race 4'!$A$5:$I$24,9,FALSE)),"DNC",VLOOKUP($B13,'Race 4'!$A$5:$I$24,9,FALSE))</f>
        <v>DNC</v>
      </c>
      <c r="L13" s="45">
        <f t="shared" si="4"/>
        <v>0</v>
      </c>
      <c r="M13" s="44" t="str">
        <f>IF(ISNA(VLOOKUP($B13,'Race 5'!$A$5:$I$27,9,FALSE)),"DNC",VLOOKUP($B13,'Race 5'!$A$5:$I$27,9,FALSE))</f>
        <v>DNC</v>
      </c>
      <c r="N13" s="45">
        <f t="shared" si="5"/>
        <v>0</v>
      </c>
      <c r="O13" s="46">
        <f t="shared" si="7"/>
        <v>0</v>
      </c>
      <c r="P13" s="47">
        <f t="shared" si="8"/>
        <v>0</v>
      </c>
      <c r="Q13" s="48">
        <f t="shared" si="6"/>
        <v>17</v>
      </c>
      <c r="R13" s="50">
        <f t="shared" si="9"/>
        <v>0</v>
      </c>
      <c r="S13" s="50">
        <f t="shared" si="10"/>
        <v>0</v>
      </c>
      <c r="T13" s="50">
        <f t="shared" si="11"/>
        <v>0</v>
      </c>
      <c r="U13" s="50">
        <f t="shared" si="12"/>
        <v>0</v>
      </c>
      <c r="V13" s="50">
        <f t="shared" si="13"/>
        <v>0</v>
      </c>
      <c r="W13" s="50">
        <f t="shared" si="14"/>
        <v>0</v>
      </c>
    </row>
    <row r="14" spans="1:23" hidden="1" x14ac:dyDescent="0.2">
      <c r="A14">
        <f t="shared" si="0"/>
        <v>0</v>
      </c>
      <c r="B14" s="4">
        <v>62</v>
      </c>
      <c r="C14" s="43" t="str">
        <f>VLOOKUP($B14,[1]Sheet1!$A$3:$C$89,2)</f>
        <v>Winsome</v>
      </c>
      <c r="D14" s="43" t="str">
        <f>VLOOKUP($B14,[1]Sheet1!$A$3:$C$89,3)</f>
        <v>M Williams</v>
      </c>
      <c r="E14" s="44" t="str">
        <f>IF(ISNA(VLOOKUP($B14,'Race 1'!$A$5:$I$20,9,FALSE)),"DNC",VLOOKUP($B14,'Race 1'!$A$5:$I$20,9,FALSE))</f>
        <v>DNC</v>
      </c>
      <c r="F14" s="45">
        <f t="shared" si="1"/>
        <v>0</v>
      </c>
      <c r="G14" s="44" t="str">
        <f>IF(ISNA(VLOOKUP($B14,'Race 2'!$A$5:$I$22,9,FALSE)),"DNC",VLOOKUP($B14,'Race 2'!$A$5:$I$22,9,FALSE))</f>
        <v>DNC</v>
      </c>
      <c r="H14" s="45">
        <f t="shared" si="2"/>
        <v>0</v>
      </c>
      <c r="I14" s="44" t="str">
        <f>IF(ISNA(VLOOKUP($B14,'Race 3'!$A$5:$I$22,9,FALSE)),"DNC",VLOOKUP($B14,'Race 3'!$A$5:$I$22,9,FALSE))</f>
        <v>DNC</v>
      </c>
      <c r="J14" s="45">
        <f t="shared" si="3"/>
        <v>0</v>
      </c>
      <c r="K14" s="44" t="str">
        <f>IF(ISNA(VLOOKUP($B14,'Race 4'!$A$5:$I$24,9,FALSE)),"DNC",VLOOKUP($B14,'Race 4'!$A$5:$I$24,9,FALSE))</f>
        <v>DNC</v>
      </c>
      <c r="L14" s="45">
        <f t="shared" si="4"/>
        <v>0</v>
      </c>
      <c r="M14" s="44" t="str">
        <f>IF(ISNA(VLOOKUP($B14,'Race 5'!$A$5:$I$27,9,FALSE)),"DNC",VLOOKUP($B14,'Race 5'!$A$5:$I$27,9,FALSE))</f>
        <v>DNC</v>
      </c>
      <c r="N14" s="45">
        <f t="shared" si="5"/>
        <v>0</v>
      </c>
      <c r="O14" s="46">
        <f t="shared" si="7"/>
        <v>0</v>
      </c>
      <c r="P14" s="47">
        <f t="shared" si="8"/>
        <v>0</v>
      </c>
      <c r="Q14" s="48">
        <f t="shared" si="6"/>
        <v>17</v>
      </c>
      <c r="R14" s="50">
        <f t="shared" si="9"/>
        <v>0</v>
      </c>
      <c r="S14" s="50">
        <f t="shared" si="10"/>
        <v>0</v>
      </c>
      <c r="T14" s="50">
        <f t="shared" si="11"/>
        <v>0</v>
      </c>
      <c r="U14" s="50">
        <f t="shared" si="12"/>
        <v>0</v>
      </c>
      <c r="V14" s="50">
        <f t="shared" si="13"/>
        <v>0</v>
      </c>
      <c r="W14" s="50">
        <f t="shared" si="14"/>
        <v>0</v>
      </c>
    </row>
    <row r="15" spans="1:23" x14ac:dyDescent="0.2">
      <c r="A15">
        <f t="shared" si="0"/>
        <v>1</v>
      </c>
      <c r="B15" s="4">
        <v>74</v>
      </c>
      <c r="C15" s="43" t="str">
        <f>VLOOKUP($B15,[1]Sheet1!$A$3:$C$89,2)</f>
        <v>Limit</v>
      </c>
      <c r="D15" s="43" t="str">
        <f>VLOOKUP($B15,[1]Sheet1!$A$3:$C$89,3)</f>
        <v>J Boraston</v>
      </c>
      <c r="E15" s="44">
        <f>IF(ISNA(VLOOKUP($B15,'Race 1'!$A$5:$I$20,9,FALSE)),"DNC",VLOOKUP($B15,'Race 1'!$A$5:$I$20,9,FALSE))</f>
        <v>10</v>
      </c>
      <c r="F15" s="45">
        <f t="shared" si="1"/>
        <v>30.76923076923077</v>
      </c>
      <c r="G15" s="44">
        <f>IF(ISNA(VLOOKUP($B15,'Race 2'!$A$5:$I$22,9,FALSE)),"DNC",VLOOKUP($B15,'Race 2'!$A$5:$I$22,9,FALSE))</f>
        <v>4</v>
      </c>
      <c r="H15" s="45">
        <f t="shared" si="2"/>
        <v>57.142857142857146</v>
      </c>
      <c r="I15" s="44">
        <f>IF(ISNA(VLOOKUP($B15,'Race 3'!$A$5:$I$22,9,FALSE)),"DNC",VLOOKUP($B15,'Race 3'!$A$5:$I$22,9,FALSE))</f>
        <v>8</v>
      </c>
      <c r="J15" s="45">
        <f t="shared" si="3"/>
        <v>36.363636363636367</v>
      </c>
      <c r="K15" s="44">
        <f>IF(ISNA(VLOOKUP($B15,'Race 4'!$A$5:$I$24,9,FALSE)),"DNC",VLOOKUP($B15,'Race 4'!$A$5:$I$24,9,FALSE))</f>
        <v>8</v>
      </c>
      <c r="L15" s="45">
        <f t="shared" si="4"/>
        <v>36.363636363636367</v>
      </c>
      <c r="M15" s="44">
        <f>IF(ISNA(VLOOKUP($B15,'Race 5'!$A$5:$I$27,9,FALSE)),"DNC",VLOOKUP($B15,'Race 5'!$A$5:$I$27,9,FALSE))</f>
        <v>7</v>
      </c>
      <c r="N15" s="45">
        <f t="shared" si="5"/>
        <v>40</v>
      </c>
      <c r="O15" s="46">
        <f t="shared" si="7"/>
        <v>200.63936063936066</v>
      </c>
      <c r="P15" s="47">
        <f t="shared" si="8"/>
        <v>169.87012987012989</v>
      </c>
      <c r="Q15" s="48">
        <f t="shared" si="6"/>
        <v>7</v>
      </c>
      <c r="R15" s="50">
        <f t="shared" si="9"/>
        <v>30.76923076923077</v>
      </c>
      <c r="S15" s="50">
        <f t="shared" si="10"/>
        <v>30.76923076923077</v>
      </c>
      <c r="T15" s="50">
        <f t="shared" si="11"/>
        <v>57.142857142857146</v>
      </c>
      <c r="U15" s="50">
        <f t="shared" si="12"/>
        <v>36.363636363636367</v>
      </c>
      <c r="V15" s="50">
        <f t="shared" si="13"/>
        <v>36.363636363636367</v>
      </c>
      <c r="W15" s="50">
        <f t="shared" si="14"/>
        <v>40</v>
      </c>
    </row>
    <row r="16" spans="1:23" ht="12.75" customHeight="1" x14ac:dyDescent="0.2">
      <c r="A16">
        <f t="shared" si="0"/>
        <v>1</v>
      </c>
      <c r="B16" s="4">
        <v>75</v>
      </c>
      <c r="C16" s="43" t="str">
        <f>VLOOKUP($B16,[1]Sheet1!$A$3:$C$89,2)</f>
        <v>Cracklin Rosie</v>
      </c>
      <c r="D16" s="43" t="str">
        <f>VLOOKUP($B16,[1]Sheet1!$A$3:$C$89,3)</f>
        <v>C Bridges</v>
      </c>
      <c r="E16" s="44">
        <f>IF(ISNA(VLOOKUP($B16,'Race 1'!$A$5:$I$20,9,FALSE)),"DNC",VLOOKUP($B16,'Race 1'!$A$5:$I$20,9,FALSE))</f>
        <v>13</v>
      </c>
      <c r="F16" s="45">
        <f t="shared" si="1"/>
        <v>25</v>
      </c>
      <c r="G16" s="44">
        <f>IF(ISNA(VLOOKUP($B16,'Race 2'!$A$5:$I$22,9,FALSE)),"DNC",VLOOKUP($B16,'Race 2'!$A$5:$I$22,9,FALSE))</f>
        <v>8</v>
      </c>
      <c r="H16" s="45">
        <f t="shared" si="2"/>
        <v>36.363636363636367</v>
      </c>
      <c r="I16" s="44">
        <f>IF(ISNA(VLOOKUP($B16,'Race 3'!$A$5:$I$22,9,FALSE)),"DNC",VLOOKUP($B16,'Race 3'!$A$5:$I$22,9,FALSE))</f>
        <v>11</v>
      </c>
      <c r="J16" s="45">
        <f t="shared" si="3"/>
        <v>28.571428571428573</v>
      </c>
      <c r="K16" s="44">
        <f>IF(ISNA(VLOOKUP($B16,'Race 4'!$A$5:$I$24,9,FALSE)),"DNC",VLOOKUP($B16,'Race 4'!$A$5:$I$24,9,FALSE))</f>
        <v>11</v>
      </c>
      <c r="L16" s="45">
        <f t="shared" si="4"/>
        <v>28.571428571428573</v>
      </c>
      <c r="M16" s="44">
        <f>IF(ISNA(VLOOKUP($B16,'Race 5'!$A$5:$I$27,9,FALSE)),"DNC",VLOOKUP($B16,'Race 5'!$A$5:$I$27,9,FALSE))</f>
        <v>12</v>
      </c>
      <c r="N16" s="45">
        <f t="shared" si="5"/>
        <v>26.666666666666668</v>
      </c>
      <c r="O16" s="46">
        <f t="shared" si="7"/>
        <v>145.17316017316017</v>
      </c>
      <c r="P16" s="47">
        <f t="shared" si="8"/>
        <v>120.17316017316017</v>
      </c>
      <c r="Q16" s="48">
        <f t="shared" si="6"/>
        <v>12</v>
      </c>
      <c r="R16" s="50">
        <f t="shared" si="9"/>
        <v>25</v>
      </c>
      <c r="S16" s="50">
        <f t="shared" si="10"/>
        <v>25</v>
      </c>
      <c r="T16" s="50">
        <f t="shared" si="11"/>
        <v>36.363636363636367</v>
      </c>
      <c r="U16" s="50">
        <f t="shared" si="12"/>
        <v>28.571428571428573</v>
      </c>
      <c r="V16" s="50">
        <f t="shared" si="13"/>
        <v>28.571428571428573</v>
      </c>
      <c r="W16" s="50">
        <f t="shared" si="14"/>
        <v>26.666666666666668</v>
      </c>
    </row>
    <row r="17" spans="1:23" ht="12.75" customHeight="1" x14ac:dyDescent="0.2">
      <c r="A17">
        <f t="shared" si="0"/>
        <v>1</v>
      </c>
      <c r="B17" s="4">
        <v>85</v>
      </c>
      <c r="C17" s="43" t="str">
        <f>VLOOKUP($B17,[1]Sheet1!$A$3:$C$89,2)</f>
        <v>Gamble</v>
      </c>
      <c r="D17" s="43" t="str">
        <f>VLOOKUP($B17,[1]Sheet1!$A$3:$C$89,3)</f>
        <v>R Wenham</v>
      </c>
      <c r="E17" s="44">
        <f>IF(ISNA(VLOOKUP($B17,'Race 1'!$A$5:$I$20,9,FALSE)),"DNC",VLOOKUP($B17,'Race 1'!$A$5:$I$20,9,FALSE))</f>
        <v>9</v>
      </c>
      <c r="F17" s="45">
        <f t="shared" si="1"/>
        <v>33.333333333333336</v>
      </c>
      <c r="G17" s="44">
        <f>IF(ISNA(VLOOKUP($B17,'Race 2'!$A$5:$I$22,9,FALSE)),"DNC",VLOOKUP($B17,'Race 2'!$A$5:$I$22,9,FALSE))</f>
        <v>2</v>
      </c>
      <c r="H17" s="45">
        <f t="shared" si="2"/>
        <v>80</v>
      </c>
      <c r="I17" s="44">
        <f>IF(ISNA(VLOOKUP($B17,'Race 3'!$A$5:$I$22,9,FALSE)),"DNC",VLOOKUP($B17,'Race 3'!$A$5:$I$22,9,FALSE))</f>
        <v>10</v>
      </c>
      <c r="J17" s="45">
        <f t="shared" si="3"/>
        <v>30.76923076923077</v>
      </c>
      <c r="K17" s="44">
        <f>IF(ISNA(VLOOKUP($B17,'Race 4'!$A$5:$I$24,9,FALSE)),"DNC",VLOOKUP($B17,'Race 4'!$A$5:$I$24,9,FALSE))</f>
        <v>6</v>
      </c>
      <c r="L17" s="45">
        <f t="shared" si="4"/>
        <v>44.444444444444443</v>
      </c>
      <c r="M17" s="44">
        <f>IF(ISNA(VLOOKUP($B17,'Race 5'!$A$5:$I$27,9,FALSE)),"DNC",VLOOKUP($B17,'Race 5'!$A$5:$I$27,9,FALSE))</f>
        <v>5</v>
      </c>
      <c r="N17" s="45">
        <f t="shared" si="5"/>
        <v>50</v>
      </c>
      <c r="O17" s="46">
        <f t="shared" si="7"/>
        <v>238.54700854700857</v>
      </c>
      <c r="P17" s="47">
        <f t="shared" si="8"/>
        <v>207.7777777777778</v>
      </c>
      <c r="Q17" s="48">
        <f t="shared" si="6"/>
        <v>5</v>
      </c>
      <c r="R17" s="50">
        <f t="shared" si="9"/>
        <v>30.76923076923077</v>
      </c>
      <c r="S17" s="50">
        <f t="shared" si="10"/>
        <v>33.333333333333336</v>
      </c>
      <c r="T17" s="50">
        <f t="shared" si="11"/>
        <v>80</v>
      </c>
      <c r="U17" s="50">
        <f t="shared" si="12"/>
        <v>30.76923076923077</v>
      </c>
      <c r="V17" s="50">
        <f t="shared" si="13"/>
        <v>44.444444444444443</v>
      </c>
      <c r="W17" s="50">
        <f t="shared" si="14"/>
        <v>50</v>
      </c>
    </row>
    <row r="18" spans="1:23" hidden="1" x14ac:dyDescent="0.2">
      <c r="A18">
        <f t="shared" si="0"/>
        <v>0</v>
      </c>
      <c r="B18" s="4">
        <v>86</v>
      </c>
      <c r="C18" s="43" t="str">
        <f>VLOOKUP($B18,[1]Sheet1!$A$3:$C$89,2)</f>
        <v>Wild Card</v>
      </c>
      <c r="D18" s="43" t="str">
        <f>VLOOKUP($B18,[1]Sheet1!$A$3:$C$89,3)</f>
        <v>T Wenham</v>
      </c>
      <c r="E18" s="44" t="str">
        <f>IF(ISNA(VLOOKUP($B18,'Race 1'!$A$5:$I$20,9,FALSE)),"DNC",VLOOKUP($B18,'Race 1'!$A$5:$I$20,9,FALSE))</f>
        <v>DNC</v>
      </c>
      <c r="F18" s="45">
        <f t="shared" si="1"/>
        <v>0</v>
      </c>
      <c r="G18" s="44" t="str">
        <f>IF(ISNA(VLOOKUP($B18,'Race 2'!$A$5:$I$22,9,FALSE)),"DNC",VLOOKUP($B18,'Race 2'!$A$5:$I$22,9,FALSE))</f>
        <v>DNC</v>
      </c>
      <c r="H18" s="45">
        <f t="shared" si="2"/>
        <v>0</v>
      </c>
      <c r="I18" s="44" t="str">
        <f>IF(ISNA(VLOOKUP($B18,'Race 3'!$A$5:$I$22,9,FALSE)),"DNC",VLOOKUP($B18,'Race 3'!$A$5:$I$22,9,FALSE))</f>
        <v>DNC</v>
      </c>
      <c r="J18" s="45">
        <f t="shared" si="3"/>
        <v>0</v>
      </c>
      <c r="K18" s="44" t="str">
        <f>IF(ISNA(VLOOKUP($B18,'Race 4'!$A$5:$I$24,9,FALSE)),"DNC",VLOOKUP($B18,'Race 4'!$A$5:$I$24,9,FALSE))</f>
        <v>DNC</v>
      </c>
      <c r="L18" s="45">
        <f t="shared" si="4"/>
        <v>0</v>
      </c>
      <c r="M18" s="44" t="str">
        <f>IF(ISNA(VLOOKUP($B18,'Race 5'!$A$5:$I$27,9,FALSE)),"DNC",VLOOKUP($B18,'Race 5'!$A$5:$I$27,9,FALSE))</f>
        <v>DNC</v>
      </c>
      <c r="N18" s="45">
        <f t="shared" si="5"/>
        <v>0</v>
      </c>
      <c r="O18" s="46">
        <f t="shared" si="7"/>
        <v>0</v>
      </c>
      <c r="P18" s="47">
        <f t="shared" si="8"/>
        <v>0</v>
      </c>
      <c r="Q18" s="48">
        <f t="shared" si="6"/>
        <v>17</v>
      </c>
      <c r="R18" s="50">
        <f t="shared" si="9"/>
        <v>0</v>
      </c>
      <c r="S18" s="50">
        <f t="shared" si="10"/>
        <v>0</v>
      </c>
      <c r="T18" s="50">
        <f t="shared" si="11"/>
        <v>0</v>
      </c>
      <c r="U18" s="50">
        <f t="shared" si="12"/>
        <v>0</v>
      </c>
      <c r="V18" s="50">
        <f t="shared" si="13"/>
        <v>0</v>
      </c>
      <c r="W18" s="50">
        <f t="shared" si="14"/>
        <v>0</v>
      </c>
    </row>
    <row r="19" spans="1:23" hidden="1" x14ac:dyDescent="0.2">
      <c r="A19">
        <f t="shared" si="0"/>
        <v>0</v>
      </c>
      <c r="B19" s="4">
        <v>87</v>
      </c>
      <c r="C19" s="43" t="str">
        <f>VLOOKUP($B19,[1]Sheet1!$A$3:$C$89,2)</f>
        <v>Silver Fox</v>
      </c>
      <c r="D19" s="43" t="str">
        <f>VLOOKUP($B19,[1]Sheet1!$A$3:$C$89,3)</f>
        <v>C Lee</v>
      </c>
      <c r="E19" s="44" t="str">
        <f>IF(ISNA(VLOOKUP($B19,'Race 1'!$A$5:$I$20,9,FALSE)),"DNC",VLOOKUP($B19,'Race 1'!$A$5:$I$20,9,FALSE))</f>
        <v>DNC</v>
      </c>
      <c r="F19" s="45">
        <f t="shared" si="1"/>
        <v>0</v>
      </c>
      <c r="G19" s="44" t="str">
        <f>IF(ISNA(VLOOKUP($B19,'Race 2'!$A$5:$I$22,9,FALSE)),"DNC",VLOOKUP($B19,'Race 2'!$A$5:$I$22,9,FALSE))</f>
        <v>DNC</v>
      </c>
      <c r="H19" s="45">
        <f t="shared" si="2"/>
        <v>0</v>
      </c>
      <c r="I19" s="44" t="str">
        <f>IF(ISNA(VLOOKUP($B19,'Race 3'!$A$5:$I$22,9,FALSE)),"DNC",VLOOKUP($B19,'Race 3'!$A$5:$I$22,9,FALSE))</f>
        <v>DNC</v>
      </c>
      <c r="J19" s="45">
        <f t="shared" si="3"/>
        <v>0</v>
      </c>
      <c r="K19" s="44" t="str">
        <f>IF(ISNA(VLOOKUP($B19,'Race 4'!$A$5:$I$24,9,FALSE)),"DNC",VLOOKUP($B19,'Race 4'!$A$5:$I$24,9,FALSE))</f>
        <v>DNC</v>
      </c>
      <c r="L19" s="45">
        <f t="shared" si="4"/>
        <v>0</v>
      </c>
      <c r="M19" s="44" t="str">
        <f>IF(ISNA(VLOOKUP($B19,'Race 5'!$A$5:$I$27,9,FALSE)),"DNC",VLOOKUP($B19,'Race 5'!$A$5:$I$27,9,FALSE))</f>
        <v>DNC</v>
      </c>
      <c r="N19" s="45">
        <f t="shared" si="5"/>
        <v>0</v>
      </c>
      <c r="O19" s="46">
        <f t="shared" si="7"/>
        <v>0</v>
      </c>
      <c r="P19" s="47">
        <f t="shared" si="8"/>
        <v>0</v>
      </c>
      <c r="Q19" s="48">
        <f t="shared" si="6"/>
        <v>17</v>
      </c>
      <c r="R19" s="50">
        <f t="shared" si="9"/>
        <v>0</v>
      </c>
      <c r="S19" s="50">
        <f t="shared" si="10"/>
        <v>0</v>
      </c>
      <c r="T19" s="50">
        <f t="shared" si="11"/>
        <v>0</v>
      </c>
      <c r="U19" s="50">
        <f t="shared" si="12"/>
        <v>0</v>
      </c>
      <c r="V19" s="50">
        <f t="shared" si="13"/>
        <v>0</v>
      </c>
      <c r="W19" s="50">
        <f t="shared" si="14"/>
        <v>0</v>
      </c>
    </row>
    <row r="20" spans="1:23" hidden="1" x14ac:dyDescent="0.2">
      <c r="A20">
        <f t="shared" si="0"/>
        <v>0</v>
      </c>
      <c r="B20" s="4">
        <v>95</v>
      </c>
      <c r="C20" s="43" t="str">
        <f>VLOOKUP($B20,[1]Sheet1!$A$3:$C$89,2)</f>
        <v>Alaurial</v>
      </c>
      <c r="D20" s="43" t="str">
        <f>VLOOKUP($B20,[1]Sheet1!$A$3:$C$89,3)</f>
        <v>S Parsons</v>
      </c>
      <c r="E20" s="44" t="str">
        <f>IF(ISNA(VLOOKUP($B20,'Race 1'!$A$5:$I$20,9,FALSE)),"DNC",VLOOKUP($B20,'Race 1'!$A$5:$I$20,9,FALSE))</f>
        <v>DNC</v>
      </c>
      <c r="F20" s="45">
        <f t="shared" si="1"/>
        <v>0</v>
      </c>
      <c r="G20" s="44" t="str">
        <f>IF(ISNA(VLOOKUP($B20,'Race 2'!$A$5:$I$22,9,FALSE)),"DNC",VLOOKUP($B20,'Race 2'!$A$5:$I$22,9,FALSE))</f>
        <v>DNC</v>
      </c>
      <c r="H20" s="45">
        <f t="shared" si="2"/>
        <v>0</v>
      </c>
      <c r="I20" s="44" t="str">
        <f>IF(ISNA(VLOOKUP($B20,'Race 3'!$A$5:$I$22,9,FALSE)),"DNC",VLOOKUP($B20,'Race 3'!$A$5:$I$22,9,FALSE))</f>
        <v>DNC</v>
      </c>
      <c r="J20" s="45">
        <f t="shared" si="3"/>
        <v>0</v>
      </c>
      <c r="K20" s="44" t="str">
        <f>IF(ISNA(VLOOKUP($B20,'Race 4'!$A$5:$I$24,9,FALSE)),"DNC",VLOOKUP($B20,'Race 4'!$A$5:$I$24,9,FALSE))</f>
        <v>DNC</v>
      </c>
      <c r="L20" s="45">
        <f t="shared" si="4"/>
        <v>0</v>
      </c>
      <c r="M20" s="44" t="str">
        <f>IF(ISNA(VLOOKUP($B20,'Race 5'!$A$5:$I$27,9,FALSE)),"DNC",VLOOKUP($B20,'Race 5'!$A$5:$I$27,9,FALSE))</f>
        <v>DNC</v>
      </c>
      <c r="N20" s="45">
        <f t="shared" si="5"/>
        <v>0</v>
      </c>
      <c r="O20" s="46">
        <f t="shared" si="7"/>
        <v>0</v>
      </c>
      <c r="P20" s="47">
        <f t="shared" si="8"/>
        <v>0</v>
      </c>
      <c r="Q20" s="48">
        <f t="shared" si="6"/>
        <v>17</v>
      </c>
      <c r="R20" s="50">
        <f t="shared" si="9"/>
        <v>0</v>
      </c>
      <c r="S20" s="50">
        <f t="shared" si="10"/>
        <v>0</v>
      </c>
      <c r="T20" s="50">
        <f t="shared" si="11"/>
        <v>0</v>
      </c>
      <c r="U20" s="50">
        <f t="shared" si="12"/>
        <v>0</v>
      </c>
      <c r="V20" s="50">
        <f t="shared" si="13"/>
        <v>0</v>
      </c>
      <c r="W20" s="50">
        <f t="shared" si="14"/>
        <v>0</v>
      </c>
    </row>
    <row r="21" spans="1:23" hidden="1" x14ac:dyDescent="0.2">
      <c r="A21">
        <f t="shared" si="0"/>
        <v>0</v>
      </c>
      <c r="B21" s="4">
        <v>97</v>
      </c>
      <c r="C21" s="43" t="str">
        <f>VLOOKUP($B21,[1]Sheet1!$A$3:$C$89,2)</f>
        <v>Racing Stripes</v>
      </c>
      <c r="D21" s="43" t="str">
        <f>VLOOKUP($B21,[1]Sheet1!$A$3:$C$89,3)</f>
        <v>D Palmer</v>
      </c>
      <c r="E21" s="44" t="str">
        <f>IF(ISNA(VLOOKUP($B21,'Race 1'!$A$5:$I$20,9,FALSE)),"DNC",VLOOKUP($B21,'Race 1'!$A$5:$I$20,9,FALSE))</f>
        <v>DNC</v>
      </c>
      <c r="F21" s="45">
        <f t="shared" si="1"/>
        <v>0</v>
      </c>
      <c r="G21" s="44" t="str">
        <f>IF(ISNA(VLOOKUP($B21,'Race 2'!$A$5:$I$22,9,FALSE)),"DNC",VLOOKUP($B21,'Race 2'!$A$5:$I$22,9,FALSE))</f>
        <v>DNC</v>
      </c>
      <c r="H21" s="45">
        <f t="shared" si="2"/>
        <v>0</v>
      </c>
      <c r="I21" s="44" t="str">
        <f>IF(ISNA(VLOOKUP($B21,'Race 3'!$A$5:$I$22,9,FALSE)),"DNC",VLOOKUP($B21,'Race 3'!$A$5:$I$22,9,FALSE))</f>
        <v>DNC</v>
      </c>
      <c r="J21" s="45">
        <f t="shared" si="3"/>
        <v>0</v>
      </c>
      <c r="K21" s="44" t="str">
        <f>IF(ISNA(VLOOKUP($B21,'Race 4'!$A$5:$I$24,9,FALSE)),"DNC",VLOOKUP($B21,'Race 4'!$A$5:$I$24,9,FALSE))</f>
        <v>DNC</v>
      </c>
      <c r="L21" s="45">
        <f t="shared" si="4"/>
        <v>0</v>
      </c>
      <c r="M21" s="44" t="str">
        <f>IF(ISNA(VLOOKUP($B21,'Race 5'!$A$5:$I$27,9,FALSE)),"DNC",VLOOKUP($B21,'Race 5'!$A$5:$I$27,9,FALSE))</f>
        <v>DNC</v>
      </c>
      <c r="N21" s="45">
        <f t="shared" si="5"/>
        <v>0</v>
      </c>
      <c r="O21" s="46">
        <f t="shared" si="7"/>
        <v>0</v>
      </c>
      <c r="P21" s="47">
        <f t="shared" si="8"/>
        <v>0</v>
      </c>
      <c r="Q21" s="48">
        <f t="shared" si="6"/>
        <v>17</v>
      </c>
      <c r="R21" s="50">
        <f t="shared" si="9"/>
        <v>0</v>
      </c>
      <c r="S21" s="50">
        <f t="shared" si="10"/>
        <v>0</v>
      </c>
      <c r="T21" s="50">
        <f t="shared" si="11"/>
        <v>0</v>
      </c>
      <c r="U21" s="50">
        <f t="shared" si="12"/>
        <v>0</v>
      </c>
      <c r="V21" s="50">
        <f t="shared" si="13"/>
        <v>0</v>
      </c>
      <c r="W21" s="50">
        <f t="shared" si="14"/>
        <v>0</v>
      </c>
    </row>
    <row r="22" spans="1:23" x14ac:dyDescent="0.2">
      <c r="A22">
        <f t="shared" si="0"/>
        <v>1</v>
      </c>
      <c r="B22" s="4">
        <v>101</v>
      </c>
      <c r="C22" s="43" t="str">
        <f>VLOOKUP($B22,[1]Sheet1!$A$3:$C$89,2)</f>
        <v>The Full Monty</v>
      </c>
      <c r="D22" s="43" t="str">
        <f>VLOOKUP($B22,[1]Sheet1!$A$3:$C$89,3)</f>
        <v>H Atkinson</v>
      </c>
      <c r="E22" s="44">
        <f>IF(ISNA(VLOOKUP($B22,'Race 1'!$A$5:$I$20,9,FALSE)),"DNC",VLOOKUP($B22,'Race 1'!$A$5:$I$20,9,FALSE))</f>
        <v>4</v>
      </c>
      <c r="F22" s="45">
        <f t="shared" si="1"/>
        <v>57.142857142857146</v>
      </c>
      <c r="G22" s="44">
        <f>IF(ISNA(VLOOKUP($B22,'Race 2'!$A$5:$I$22,9,FALSE)),"DNC",VLOOKUP($B22,'Race 2'!$A$5:$I$22,9,FALSE))</f>
        <v>1</v>
      </c>
      <c r="H22" s="45">
        <f t="shared" si="2"/>
        <v>100</v>
      </c>
      <c r="I22" s="44">
        <f>IF(ISNA(VLOOKUP($B22,'Race 3'!$A$5:$I$22,9,FALSE)),"DNC",VLOOKUP($B22,'Race 3'!$A$5:$I$22,9,FALSE))</f>
        <v>2</v>
      </c>
      <c r="J22" s="45">
        <f t="shared" si="3"/>
        <v>80</v>
      </c>
      <c r="K22" s="44">
        <f>IF(ISNA(VLOOKUP($B22,'Race 4'!$A$5:$I$24,9,FALSE)),"DNC",VLOOKUP($B22,'Race 4'!$A$5:$I$24,9,FALSE))</f>
        <v>3</v>
      </c>
      <c r="L22" s="45">
        <f t="shared" si="4"/>
        <v>66.666666666666671</v>
      </c>
      <c r="M22" s="44">
        <f>IF(ISNA(VLOOKUP($B22,'Race 5'!$A$5:$I$27,9,FALSE)),"DNC",VLOOKUP($B22,'Race 5'!$A$5:$I$27,9,FALSE))</f>
        <v>1</v>
      </c>
      <c r="N22" s="45">
        <f t="shared" si="5"/>
        <v>100</v>
      </c>
      <c r="O22" s="46">
        <f t="shared" si="7"/>
        <v>403.80952380952385</v>
      </c>
      <c r="P22" s="47">
        <f t="shared" si="8"/>
        <v>346.66666666666669</v>
      </c>
      <c r="Q22" s="48">
        <f t="shared" si="6"/>
        <v>2</v>
      </c>
      <c r="R22" s="50">
        <f t="shared" si="9"/>
        <v>57.142857142857146</v>
      </c>
      <c r="S22" s="50">
        <f t="shared" si="10"/>
        <v>57.142857142857146</v>
      </c>
      <c r="T22" s="50">
        <f t="shared" si="11"/>
        <v>100</v>
      </c>
      <c r="U22" s="50">
        <f t="shared" si="12"/>
        <v>80</v>
      </c>
      <c r="V22" s="50">
        <f t="shared" si="13"/>
        <v>66.666666666666671</v>
      </c>
      <c r="W22" s="50">
        <f t="shared" si="14"/>
        <v>100</v>
      </c>
    </row>
    <row r="23" spans="1:23" ht="12.75" hidden="1" customHeight="1" x14ac:dyDescent="0.2">
      <c r="A23">
        <f t="shared" si="0"/>
        <v>0</v>
      </c>
      <c r="B23" s="4">
        <v>102</v>
      </c>
      <c r="C23" s="43" t="str">
        <f>VLOOKUP($B23,[1]Sheet1!$A$3:$C$89,2)</f>
        <v>Kahu</v>
      </c>
      <c r="D23" s="43" t="str">
        <f>VLOOKUP($B23,[1]Sheet1!$A$3:$C$89,3)</f>
        <v>P Holland</v>
      </c>
      <c r="E23" s="44" t="str">
        <f>IF(ISNA(VLOOKUP($B23,'Race 1'!$A$5:$I$20,9,FALSE)),"DNC",VLOOKUP($B23,'Race 1'!$A$5:$I$20,9,FALSE))</f>
        <v>DNC</v>
      </c>
      <c r="F23" s="45">
        <f t="shared" si="1"/>
        <v>0</v>
      </c>
      <c r="G23" s="44" t="str">
        <f>IF(ISNA(VLOOKUP($B23,'Race 2'!$A$5:$I$22,9,FALSE)),"DNC",VLOOKUP($B23,'Race 2'!$A$5:$I$22,9,FALSE))</f>
        <v>DNC</v>
      </c>
      <c r="H23" s="45">
        <f t="shared" si="2"/>
        <v>0</v>
      </c>
      <c r="I23" s="44" t="str">
        <f>IF(ISNA(VLOOKUP($B23,'Race 3'!$A$5:$I$22,9,FALSE)),"DNC",VLOOKUP($B23,'Race 3'!$A$5:$I$22,9,FALSE))</f>
        <v>DNC</v>
      </c>
      <c r="J23" s="45">
        <f t="shared" si="3"/>
        <v>0</v>
      </c>
      <c r="K23" s="44" t="str">
        <f>IF(ISNA(VLOOKUP($B23,'Race 4'!$A$5:$I$24,9,FALSE)),"DNC",VLOOKUP($B23,'Race 4'!$A$5:$I$24,9,FALSE))</f>
        <v>DNC</v>
      </c>
      <c r="L23" s="45">
        <f t="shared" si="4"/>
        <v>0</v>
      </c>
      <c r="M23" s="44" t="str">
        <f>IF(ISNA(VLOOKUP($B23,'Race 5'!$A$5:$I$27,9,FALSE)),"DNC",VLOOKUP($B23,'Race 5'!$A$5:$I$27,9,FALSE))</f>
        <v>DNC</v>
      </c>
      <c r="N23" s="45">
        <f t="shared" si="5"/>
        <v>0</v>
      </c>
      <c r="O23" s="46">
        <f t="shared" si="7"/>
        <v>0</v>
      </c>
      <c r="P23" s="47">
        <f t="shared" si="8"/>
        <v>0</v>
      </c>
      <c r="Q23" s="48">
        <f t="shared" si="6"/>
        <v>17</v>
      </c>
      <c r="R23" s="50">
        <f t="shared" si="9"/>
        <v>0</v>
      </c>
      <c r="S23" s="50">
        <f t="shared" si="10"/>
        <v>0</v>
      </c>
      <c r="T23" s="50">
        <f t="shared" si="11"/>
        <v>0</v>
      </c>
      <c r="U23" s="50">
        <f t="shared" si="12"/>
        <v>0</v>
      </c>
      <c r="V23" s="50">
        <f t="shared" si="13"/>
        <v>0</v>
      </c>
      <c r="W23" s="50">
        <f t="shared" si="14"/>
        <v>0</v>
      </c>
    </row>
    <row r="24" spans="1:23" x14ac:dyDescent="0.2">
      <c r="A24">
        <f t="shared" si="0"/>
        <v>1</v>
      </c>
      <c r="B24" s="4">
        <v>107</v>
      </c>
      <c r="C24" s="43" t="str">
        <f>VLOOKUP($B24,[1]Sheet1!$A$3:$C$89,2)</f>
        <v>By Golly</v>
      </c>
      <c r="D24" s="43" t="str">
        <f>VLOOKUP($B24,[1]Sheet1!$A$3:$C$89,3)</f>
        <v>G Bird</v>
      </c>
      <c r="E24" s="44">
        <f>IF(ISNA(VLOOKUP($B24,'Race 1'!$A$5:$I$20,9,FALSE)),"DNC",VLOOKUP($B24,'Race 1'!$A$5:$I$20,9,FALSE))</f>
        <v>6</v>
      </c>
      <c r="F24" s="45">
        <f t="shared" si="1"/>
        <v>44.444444444444443</v>
      </c>
      <c r="G24" s="44">
        <f>IF(ISNA(VLOOKUP($B24,'Race 2'!$A$5:$I$22,9,FALSE)),"DNC",VLOOKUP($B24,'Race 2'!$A$5:$I$22,9,FALSE))</f>
        <v>12</v>
      </c>
      <c r="H24" s="45">
        <f t="shared" si="2"/>
        <v>26.666666666666668</v>
      </c>
      <c r="I24" s="44">
        <f>IF(ISNA(VLOOKUP($B24,'Race 3'!$A$5:$I$22,9,FALSE)),"DNC",VLOOKUP($B24,'Race 3'!$A$5:$I$22,9,FALSE))</f>
        <v>6</v>
      </c>
      <c r="J24" s="45">
        <f t="shared" si="3"/>
        <v>44.444444444444443</v>
      </c>
      <c r="K24" s="44">
        <f>IF(ISNA(VLOOKUP($B24,'Race 4'!$A$5:$I$24,9,FALSE)),"DNC",VLOOKUP($B24,'Race 4'!$A$5:$I$24,9,FALSE))</f>
        <v>9</v>
      </c>
      <c r="L24" s="45">
        <f t="shared" si="4"/>
        <v>33.333333333333336</v>
      </c>
      <c r="M24" s="44">
        <f>IF(ISNA(VLOOKUP($B24,'Race 5'!$A$5:$I$27,9,FALSE)),"DNC",VLOOKUP($B24,'Race 5'!$A$5:$I$27,9,FALSE))</f>
        <v>6</v>
      </c>
      <c r="N24" s="45">
        <f t="shared" si="5"/>
        <v>44.444444444444443</v>
      </c>
      <c r="O24" s="46">
        <f t="shared" si="7"/>
        <v>193.33333333333331</v>
      </c>
      <c r="P24" s="47">
        <f t="shared" si="8"/>
        <v>166.66666666666666</v>
      </c>
      <c r="Q24" s="48">
        <f t="shared" si="6"/>
        <v>8</v>
      </c>
      <c r="R24" s="50">
        <f t="shared" si="9"/>
        <v>26.666666666666668</v>
      </c>
      <c r="S24" s="50">
        <f t="shared" si="10"/>
        <v>44.444444444444443</v>
      </c>
      <c r="T24" s="50">
        <f t="shared" si="11"/>
        <v>26.666666666666668</v>
      </c>
      <c r="U24" s="50">
        <f t="shared" si="12"/>
        <v>44.444444444444443</v>
      </c>
      <c r="V24" s="50">
        <f t="shared" si="13"/>
        <v>33.333333333333336</v>
      </c>
      <c r="W24" s="50">
        <f t="shared" si="14"/>
        <v>44.444444444444443</v>
      </c>
    </row>
    <row r="25" spans="1:23" hidden="1" x14ac:dyDescent="0.2">
      <c r="A25">
        <f t="shared" si="0"/>
        <v>0</v>
      </c>
      <c r="B25" s="4">
        <v>114</v>
      </c>
      <c r="C25" s="43" t="str">
        <f>VLOOKUP($B25,[1]Sheet1!$A$3:$C$89,2)</f>
        <v>Zeferio</v>
      </c>
      <c r="D25" s="43" t="str">
        <f>VLOOKUP($B25,[1]Sheet1!$A$3:$C$89,3)</f>
        <v>W Thomas</v>
      </c>
      <c r="E25" s="44" t="str">
        <f>IF(ISNA(VLOOKUP($B25,'Race 1'!$A$5:$I$20,9,FALSE)),"DNC",VLOOKUP($B25,'Race 1'!$A$5:$I$20,9,FALSE))</f>
        <v>DNC</v>
      </c>
      <c r="F25" s="45">
        <f t="shared" si="1"/>
        <v>0</v>
      </c>
      <c r="G25" s="44" t="str">
        <f>IF(ISNA(VLOOKUP($B25,'Race 2'!$A$5:$I$22,9,FALSE)),"DNC",VLOOKUP($B25,'Race 2'!$A$5:$I$22,9,FALSE))</f>
        <v>DNC</v>
      </c>
      <c r="H25" s="45">
        <f t="shared" si="2"/>
        <v>0</v>
      </c>
      <c r="I25" s="44" t="str">
        <f>IF(ISNA(VLOOKUP($B25,'Race 3'!$A$5:$I$22,9,FALSE)),"DNC",VLOOKUP($B25,'Race 3'!$A$5:$I$22,9,FALSE))</f>
        <v>DNC</v>
      </c>
      <c r="J25" s="45">
        <f t="shared" si="3"/>
        <v>0</v>
      </c>
      <c r="K25" s="44" t="str">
        <f>IF(ISNA(VLOOKUP($B25,'Race 4'!$A$5:$I$24,9,FALSE)),"DNC",VLOOKUP($B25,'Race 4'!$A$5:$I$24,9,FALSE))</f>
        <v>DNC</v>
      </c>
      <c r="L25" s="45">
        <f t="shared" si="4"/>
        <v>0</v>
      </c>
      <c r="M25" s="44" t="str">
        <f>IF(ISNA(VLOOKUP($B25,'Race 5'!$A$5:$I$27,9,FALSE)),"DNC",VLOOKUP($B25,'Race 5'!$A$5:$I$27,9,FALSE))</f>
        <v>DNC</v>
      </c>
      <c r="N25" s="45">
        <f t="shared" si="5"/>
        <v>0</v>
      </c>
      <c r="O25" s="46">
        <f t="shared" si="7"/>
        <v>0</v>
      </c>
      <c r="P25" s="47">
        <f t="shared" si="8"/>
        <v>0</v>
      </c>
      <c r="Q25" s="48">
        <f t="shared" si="6"/>
        <v>17</v>
      </c>
      <c r="R25" s="50">
        <f t="shared" si="9"/>
        <v>0</v>
      </c>
      <c r="S25" s="50">
        <f t="shared" si="10"/>
        <v>0</v>
      </c>
      <c r="T25" s="50">
        <f t="shared" si="11"/>
        <v>0</v>
      </c>
      <c r="U25" s="50">
        <f t="shared" si="12"/>
        <v>0</v>
      </c>
      <c r="V25" s="50">
        <f t="shared" si="13"/>
        <v>0</v>
      </c>
      <c r="W25" s="50">
        <f t="shared" si="14"/>
        <v>0</v>
      </c>
    </row>
    <row r="26" spans="1:23" hidden="1" x14ac:dyDescent="0.2">
      <c r="A26">
        <f t="shared" si="0"/>
        <v>0</v>
      </c>
      <c r="B26" s="4">
        <v>129</v>
      </c>
      <c r="C26" s="43" t="str">
        <f>VLOOKUP($B26,[1]Sheet1!$A$3:$C$89,2)</f>
        <v>Accolade</v>
      </c>
      <c r="D26" s="43" t="str">
        <f>VLOOKUP($B26,[1]Sheet1!$A$3:$C$89,3)</f>
        <v>G Mantell</v>
      </c>
      <c r="E26" s="44" t="str">
        <f>IF(ISNA(VLOOKUP($B26,'Race 1'!$A$5:$I$20,9,FALSE)),"DNC",VLOOKUP($B26,'Race 1'!$A$5:$I$20,9,FALSE))</f>
        <v>DNC</v>
      </c>
      <c r="F26" s="45">
        <f t="shared" si="1"/>
        <v>0</v>
      </c>
      <c r="G26" s="44" t="str">
        <f>IF(ISNA(VLOOKUP($B26,'Race 2'!$A$5:$I$22,9,FALSE)),"DNC",VLOOKUP($B26,'Race 2'!$A$5:$I$22,9,FALSE))</f>
        <v>DNC</v>
      </c>
      <c r="H26" s="45">
        <f t="shared" si="2"/>
        <v>0</v>
      </c>
      <c r="I26" s="44" t="str">
        <f>IF(ISNA(VLOOKUP($B26,'Race 3'!$A$5:$I$22,9,FALSE)),"DNC",VLOOKUP($B26,'Race 3'!$A$5:$I$22,9,FALSE))</f>
        <v>DNC</v>
      </c>
      <c r="J26" s="45">
        <f t="shared" si="3"/>
        <v>0</v>
      </c>
      <c r="K26" s="44" t="str">
        <f>IF(ISNA(VLOOKUP($B26,'Race 4'!$A$5:$I$24,9,FALSE)),"DNC",VLOOKUP($B26,'Race 4'!$A$5:$I$24,9,FALSE))</f>
        <v>DNC</v>
      </c>
      <c r="L26" s="45">
        <f t="shared" si="4"/>
        <v>0</v>
      </c>
      <c r="M26" s="44" t="str">
        <f>IF(ISNA(VLOOKUP($B26,'Race 5'!$A$5:$I$27,9,FALSE)),"DNC",VLOOKUP($B26,'Race 5'!$A$5:$I$27,9,FALSE))</f>
        <v>DNC</v>
      </c>
      <c r="N26" s="45">
        <f t="shared" si="5"/>
        <v>0</v>
      </c>
      <c r="O26" s="46">
        <f t="shared" si="7"/>
        <v>0</v>
      </c>
      <c r="P26" s="47">
        <f t="shared" si="8"/>
        <v>0</v>
      </c>
      <c r="Q26" s="48">
        <f t="shared" si="6"/>
        <v>17</v>
      </c>
      <c r="R26" s="50">
        <f t="shared" si="9"/>
        <v>0</v>
      </c>
      <c r="S26" s="50">
        <f t="shared" si="10"/>
        <v>0</v>
      </c>
      <c r="T26" s="50">
        <f t="shared" si="11"/>
        <v>0</v>
      </c>
      <c r="U26" s="50">
        <f t="shared" si="12"/>
        <v>0</v>
      </c>
      <c r="V26" s="50">
        <f t="shared" si="13"/>
        <v>0</v>
      </c>
      <c r="W26" s="50">
        <f t="shared" si="14"/>
        <v>0</v>
      </c>
    </row>
    <row r="27" spans="1:23" ht="12.75" customHeight="1" x14ac:dyDescent="0.2">
      <c r="A27">
        <f t="shared" si="0"/>
        <v>1</v>
      </c>
      <c r="B27" s="74">
        <v>141</v>
      </c>
      <c r="C27" s="43" t="str">
        <f>VLOOKUP($B27,[1]Sheet1!$A$3:$C$89,2)</f>
        <v>Ripple</v>
      </c>
      <c r="D27" s="43" t="str">
        <f>VLOOKUP($B27,[1]Sheet1!$A$3:$C$89,3)</f>
        <v>D McKellar</v>
      </c>
      <c r="E27" s="44">
        <f>IF(ISNA(VLOOKUP($B27,'Race 1'!$A$5:$I$20,9,FALSE)),"DNC",VLOOKUP($B27,'Race 1'!$A$5:$I$20,9,FALSE))</f>
        <v>12</v>
      </c>
      <c r="F27" s="45">
        <f t="shared" si="1"/>
        <v>26.666666666666668</v>
      </c>
      <c r="G27" s="44">
        <f>IF(ISNA(VLOOKUP($B27,'Race 2'!$A$5:$I$22,9,FALSE)),"DNC",VLOOKUP($B27,'Race 2'!$A$5:$I$22,9,FALSE))</f>
        <v>14</v>
      </c>
      <c r="H27" s="45">
        <f t="shared" si="2"/>
        <v>23.529411764705884</v>
      </c>
      <c r="I27" s="44">
        <f>IF(ISNA(VLOOKUP($B27,'Race 3'!$A$5:$I$22,9,FALSE)),"DNC",VLOOKUP($B27,'Race 3'!$A$5:$I$22,9,FALSE))</f>
        <v>13</v>
      </c>
      <c r="J27" s="45">
        <f t="shared" si="3"/>
        <v>25</v>
      </c>
      <c r="K27" s="44">
        <f>IF(ISNA(VLOOKUP($B27,'Race 4'!$A$5:$I$24,9,FALSE)),"DNC",VLOOKUP($B27,'Race 4'!$A$5:$I$24,9,FALSE))</f>
        <v>14</v>
      </c>
      <c r="L27" s="45">
        <f t="shared" si="4"/>
        <v>23.529411764705884</v>
      </c>
      <c r="M27" s="44">
        <f>IF(ISNA(VLOOKUP($B27,'Race 5'!$A$5:$I$27,9,FALSE)),"DNC",VLOOKUP($B27,'Race 5'!$A$5:$I$27,9,FALSE))</f>
        <v>15</v>
      </c>
      <c r="N27" s="45">
        <f t="shared" si="5"/>
        <v>22.222222222222221</v>
      </c>
      <c r="O27" s="46">
        <f t="shared" si="7"/>
        <v>120.94771241830067</v>
      </c>
      <c r="P27" s="47">
        <f t="shared" si="8"/>
        <v>98.725490196078454</v>
      </c>
      <c r="Q27" s="48">
        <f t="shared" si="6"/>
        <v>15</v>
      </c>
      <c r="R27" s="50">
        <f t="shared" si="9"/>
        <v>22.222222222222221</v>
      </c>
      <c r="S27" s="50">
        <f t="shared" si="10"/>
        <v>26.666666666666668</v>
      </c>
      <c r="T27" s="50">
        <f t="shared" si="11"/>
        <v>23.529411764705884</v>
      </c>
      <c r="U27" s="50">
        <f t="shared" si="12"/>
        <v>25</v>
      </c>
      <c r="V27" s="50">
        <f t="shared" si="13"/>
        <v>23.529411764705884</v>
      </c>
      <c r="W27" s="50">
        <f t="shared" si="14"/>
        <v>22.222222222222221</v>
      </c>
    </row>
    <row r="28" spans="1:23" hidden="1" x14ac:dyDescent="0.2">
      <c r="A28">
        <f t="shared" si="0"/>
        <v>0</v>
      </c>
      <c r="B28" s="4">
        <v>145</v>
      </c>
      <c r="C28" s="43" t="str">
        <f>VLOOKUP($B28,[1]Sheet1!$A$3:$C$89,2)</f>
        <v xml:space="preserve">Zephlin </v>
      </c>
      <c r="D28" s="43" t="str">
        <f>VLOOKUP($B28,[1]Sheet1!$A$3:$C$89,3)</f>
        <v>D Pender</v>
      </c>
      <c r="E28" s="44" t="str">
        <f>IF(ISNA(VLOOKUP($B28,'Race 1'!$A$5:$I$20,9,FALSE)),"DNC",VLOOKUP($B28,'Race 1'!$A$5:$I$20,9,FALSE))</f>
        <v>DNC</v>
      </c>
      <c r="F28" s="45">
        <f t="shared" si="1"/>
        <v>0</v>
      </c>
      <c r="G28" s="44" t="str">
        <f>IF(ISNA(VLOOKUP($B28,'Race 2'!$A$5:$I$22,9,FALSE)),"DNC",VLOOKUP($B28,'Race 2'!$A$5:$I$22,9,FALSE))</f>
        <v>DNC</v>
      </c>
      <c r="H28" s="45">
        <f t="shared" si="2"/>
        <v>0</v>
      </c>
      <c r="I28" s="44" t="str">
        <f>IF(ISNA(VLOOKUP($B28,'Race 3'!$A$5:$I$22,9,FALSE)),"DNC",VLOOKUP($B28,'Race 3'!$A$5:$I$22,9,FALSE))</f>
        <v>DNC</v>
      </c>
      <c r="J28" s="45">
        <f t="shared" si="3"/>
        <v>0</v>
      </c>
      <c r="K28" s="44" t="str">
        <f>IF(ISNA(VLOOKUP($B28,'Race 4'!$A$5:$I$24,9,FALSE)),"DNC",VLOOKUP($B28,'Race 4'!$A$5:$I$24,9,FALSE))</f>
        <v>DNC</v>
      </c>
      <c r="L28" s="45">
        <f t="shared" si="4"/>
        <v>0</v>
      </c>
      <c r="M28" s="44" t="str">
        <f>IF(ISNA(VLOOKUP($B28,'Race 5'!$A$5:$I$27,9,FALSE)),"DNC",VLOOKUP($B28,'Race 5'!$A$5:$I$27,9,FALSE))</f>
        <v>DNC</v>
      </c>
      <c r="N28" s="45">
        <f t="shared" si="5"/>
        <v>0</v>
      </c>
      <c r="O28" s="46">
        <f t="shared" si="7"/>
        <v>0</v>
      </c>
      <c r="P28" s="47">
        <f t="shared" si="8"/>
        <v>0</v>
      </c>
      <c r="Q28" s="48">
        <f t="shared" si="6"/>
        <v>17</v>
      </c>
      <c r="R28" s="50">
        <f t="shared" si="9"/>
        <v>0</v>
      </c>
      <c r="S28" s="50">
        <f t="shared" si="10"/>
        <v>0</v>
      </c>
      <c r="T28" s="50">
        <f t="shared" si="11"/>
        <v>0</v>
      </c>
      <c r="U28" s="50">
        <f t="shared" si="12"/>
        <v>0</v>
      </c>
      <c r="V28" s="50">
        <f t="shared" si="13"/>
        <v>0</v>
      </c>
      <c r="W28" s="50">
        <f t="shared" si="14"/>
        <v>0</v>
      </c>
    </row>
    <row r="29" spans="1:23" ht="12.75" hidden="1" customHeight="1" x14ac:dyDescent="0.2">
      <c r="A29">
        <f t="shared" si="0"/>
        <v>0</v>
      </c>
      <c r="B29" s="4">
        <v>147</v>
      </c>
      <c r="C29" s="43" t="str">
        <f>VLOOKUP($B29,[1]Sheet1!$A$3:$C$89,2)</f>
        <v>Zero</v>
      </c>
      <c r="D29" s="43" t="str">
        <f>VLOOKUP($B29,[1]Sheet1!$A$3:$C$89,3)</f>
        <v>A Aitken</v>
      </c>
      <c r="E29" s="44" t="str">
        <f>IF(ISNA(VLOOKUP($B29,'Race 1'!$A$5:$I$20,9,FALSE)),"DNC",VLOOKUP($B29,'Race 1'!$A$5:$I$20,9,FALSE))</f>
        <v>DNC</v>
      </c>
      <c r="F29" s="45">
        <f t="shared" si="1"/>
        <v>0</v>
      </c>
      <c r="G29" s="44" t="str">
        <f>IF(ISNA(VLOOKUP($B29,'Race 2'!$A$5:$I$22,9,FALSE)),"DNC",VLOOKUP($B29,'Race 2'!$A$5:$I$22,9,FALSE))</f>
        <v>DNC</v>
      </c>
      <c r="H29" s="45">
        <f t="shared" si="2"/>
        <v>0</v>
      </c>
      <c r="I29" s="44" t="str">
        <f>IF(ISNA(VLOOKUP($B29,'Race 3'!$A$5:$I$22,9,FALSE)),"DNC",VLOOKUP($B29,'Race 3'!$A$5:$I$22,9,FALSE))</f>
        <v>DNC</v>
      </c>
      <c r="J29" s="45">
        <f t="shared" si="3"/>
        <v>0</v>
      </c>
      <c r="K29" s="44" t="str">
        <f>IF(ISNA(VLOOKUP($B29,'Race 4'!$A$5:$I$24,9,FALSE)),"DNC",VLOOKUP($B29,'Race 4'!$A$5:$I$24,9,FALSE))</f>
        <v>DNC</v>
      </c>
      <c r="L29" s="45">
        <f t="shared" si="4"/>
        <v>0</v>
      </c>
      <c r="M29" s="44" t="str">
        <f>IF(ISNA(VLOOKUP($B29,'Race 5'!$A$5:$I$27,9,FALSE)),"DNC",VLOOKUP($B29,'Race 5'!$A$5:$I$27,9,FALSE))</f>
        <v>DNC</v>
      </c>
      <c r="N29" s="45">
        <f t="shared" si="5"/>
        <v>0</v>
      </c>
      <c r="O29" s="46">
        <f t="shared" si="7"/>
        <v>0</v>
      </c>
      <c r="P29" s="47">
        <f t="shared" si="8"/>
        <v>0</v>
      </c>
      <c r="Q29" s="48">
        <f t="shared" si="6"/>
        <v>17</v>
      </c>
      <c r="R29" s="50">
        <f t="shared" si="9"/>
        <v>0</v>
      </c>
      <c r="S29" s="50">
        <f t="shared" si="10"/>
        <v>0</v>
      </c>
      <c r="T29" s="50">
        <f t="shared" si="11"/>
        <v>0</v>
      </c>
      <c r="U29" s="50">
        <f t="shared" si="12"/>
        <v>0</v>
      </c>
      <c r="V29" s="50">
        <f t="shared" si="13"/>
        <v>0</v>
      </c>
      <c r="W29" s="50">
        <f t="shared" si="14"/>
        <v>0</v>
      </c>
    </row>
    <row r="30" spans="1:23" hidden="1" x14ac:dyDescent="0.2">
      <c r="A30">
        <f t="shared" si="0"/>
        <v>0</v>
      </c>
      <c r="B30" s="4">
        <v>151</v>
      </c>
      <c r="C30" s="43" t="str">
        <f>VLOOKUP($B30,[1]Sheet1!$A$3:$C$89,2)</f>
        <v>Westerly</v>
      </c>
      <c r="D30" s="43" t="str">
        <f>VLOOKUP($B30,[1]Sheet1!$A$3:$C$89,3)</f>
        <v>H Thomas</v>
      </c>
      <c r="E30" s="44" t="str">
        <f>IF(ISNA(VLOOKUP($B30,'Race 1'!$A$5:$I$20,9,FALSE)),"DNC",VLOOKUP($B30,'Race 1'!$A$5:$I$20,9,FALSE))</f>
        <v>DNC</v>
      </c>
      <c r="F30" s="45">
        <f t="shared" si="1"/>
        <v>0</v>
      </c>
      <c r="G30" s="44" t="str">
        <f>IF(ISNA(VLOOKUP($B30,'Race 2'!$A$5:$I$22,9,FALSE)),"DNC",VLOOKUP($B30,'Race 2'!$A$5:$I$22,9,FALSE))</f>
        <v>DNC</v>
      </c>
      <c r="H30" s="45">
        <f t="shared" si="2"/>
        <v>0</v>
      </c>
      <c r="I30" s="44" t="str">
        <f>IF(ISNA(VLOOKUP($B30,'Race 3'!$A$5:$I$22,9,FALSE)),"DNC",VLOOKUP($B30,'Race 3'!$A$5:$I$22,9,FALSE))</f>
        <v>DNC</v>
      </c>
      <c r="J30" s="45">
        <f t="shared" si="3"/>
        <v>0</v>
      </c>
      <c r="K30" s="44" t="str">
        <f>IF(ISNA(VLOOKUP($B30,'Race 4'!$A$5:$I$24,9,FALSE)),"DNC",VLOOKUP($B30,'Race 4'!$A$5:$I$24,9,FALSE))</f>
        <v>DNC</v>
      </c>
      <c r="L30" s="45">
        <f t="shared" si="4"/>
        <v>0</v>
      </c>
      <c r="M30" s="44" t="str">
        <f>IF(ISNA(VLOOKUP($B30,'Race 5'!$A$5:$I$27,9,FALSE)),"DNC",VLOOKUP($B30,'Race 5'!$A$5:$I$27,9,FALSE))</f>
        <v>DNC</v>
      </c>
      <c r="N30" s="45">
        <f t="shared" si="5"/>
        <v>0</v>
      </c>
      <c r="O30" s="46">
        <f t="shared" si="7"/>
        <v>0</v>
      </c>
      <c r="P30" s="47">
        <f t="shared" si="8"/>
        <v>0</v>
      </c>
      <c r="Q30" s="48">
        <f t="shared" si="6"/>
        <v>17</v>
      </c>
      <c r="R30" s="50">
        <f t="shared" si="9"/>
        <v>0</v>
      </c>
      <c r="S30" s="50">
        <f t="shared" si="10"/>
        <v>0</v>
      </c>
      <c r="T30" s="50">
        <f t="shared" si="11"/>
        <v>0</v>
      </c>
      <c r="U30" s="50">
        <f t="shared" si="12"/>
        <v>0</v>
      </c>
      <c r="V30" s="50">
        <f t="shared" si="13"/>
        <v>0</v>
      </c>
      <c r="W30" s="50">
        <f t="shared" si="14"/>
        <v>0</v>
      </c>
    </row>
    <row r="31" spans="1:23" hidden="1" x14ac:dyDescent="0.2">
      <c r="A31">
        <f t="shared" si="0"/>
        <v>0</v>
      </c>
      <c r="B31" s="4">
        <v>155</v>
      </c>
      <c r="C31" s="43" t="str">
        <f>VLOOKUP($B31,[1]Sheet1!$A$3:$C$89,2)</f>
        <v>Spooky</v>
      </c>
      <c r="D31" s="43" t="str">
        <f>VLOOKUP($B31,[1]Sheet1!$A$3:$C$89,3)</f>
        <v>P Croft</v>
      </c>
      <c r="E31" s="44" t="str">
        <f>IF(ISNA(VLOOKUP($B31,'Race 1'!$A$5:$I$20,9,FALSE)),"DNC",VLOOKUP($B31,'Race 1'!$A$5:$I$20,9,FALSE))</f>
        <v>DNC</v>
      </c>
      <c r="F31" s="45">
        <f t="shared" si="1"/>
        <v>0</v>
      </c>
      <c r="G31" s="44" t="str">
        <f>IF(ISNA(VLOOKUP($B31,'Race 2'!$A$5:$I$22,9,FALSE)),"DNC",VLOOKUP($B31,'Race 2'!$A$5:$I$22,9,FALSE))</f>
        <v>DNC</v>
      </c>
      <c r="H31" s="45">
        <f t="shared" si="2"/>
        <v>0</v>
      </c>
      <c r="I31" s="44" t="str">
        <f>IF(ISNA(VLOOKUP($B31,'Race 3'!$A$5:$I$22,9,FALSE)),"DNC",VLOOKUP($B31,'Race 3'!$A$5:$I$22,9,FALSE))</f>
        <v>DNC</v>
      </c>
      <c r="J31" s="45">
        <f t="shared" si="3"/>
        <v>0</v>
      </c>
      <c r="K31" s="44" t="str">
        <f>IF(ISNA(VLOOKUP($B31,'Race 4'!$A$5:$I$24,9,FALSE)),"DNC",VLOOKUP($B31,'Race 4'!$A$5:$I$24,9,FALSE))</f>
        <v>DNC</v>
      </c>
      <c r="L31" s="45">
        <f t="shared" si="4"/>
        <v>0</v>
      </c>
      <c r="M31" s="44" t="str">
        <f>IF(ISNA(VLOOKUP($B31,'Race 5'!$A$5:$I$27,9,FALSE)),"DNC",VLOOKUP($B31,'Race 5'!$A$5:$I$27,9,FALSE))</f>
        <v>DNC</v>
      </c>
      <c r="N31" s="45">
        <f t="shared" si="5"/>
        <v>0</v>
      </c>
      <c r="O31" s="46">
        <f t="shared" si="7"/>
        <v>0</v>
      </c>
      <c r="P31" s="47">
        <f t="shared" si="8"/>
        <v>0</v>
      </c>
      <c r="Q31" s="48">
        <f t="shared" si="6"/>
        <v>17</v>
      </c>
      <c r="R31" s="50">
        <f t="shared" si="9"/>
        <v>0</v>
      </c>
      <c r="S31" s="50">
        <f t="shared" si="10"/>
        <v>0</v>
      </c>
      <c r="T31" s="50">
        <f t="shared" si="11"/>
        <v>0</v>
      </c>
      <c r="U31" s="50">
        <f t="shared" si="12"/>
        <v>0</v>
      </c>
      <c r="V31" s="50">
        <f t="shared" si="13"/>
        <v>0</v>
      </c>
      <c r="W31" s="50">
        <f t="shared" si="14"/>
        <v>0</v>
      </c>
    </row>
    <row r="32" spans="1:23" hidden="1" x14ac:dyDescent="0.2">
      <c r="A32">
        <f t="shared" si="0"/>
        <v>0</v>
      </c>
      <c r="B32" s="4">
        <v>170</v>
      </c>
      <c r="C32" s="43" t="str">
        <f>VLOOKUP($B32,[1]Sheet1!$A$3:$C$89,2)</f>
        <v>Coriana II</v>
      </c>
      <c r="D32" s="43" t="str">
        <f>VLOOKUP($B32,[1]Sheet1!$A$3:$C$89,3)</f>
        <v>R Proko</v>
      </c>
      <c r="E32" s="44" t="str">
        <f>IF(ISNA(VLOOKUP($B32,'Race 1'!$A$5:$I$20,9,FALSE)),"DNC",VLOOKUP($B32,'Race 1'!$A$5:$I$20,9,FALSE))</f>
        <v>DNC</v>
      </c>
      <c r="F32" s="45">
        <f t="shared" si="1"/>
        <v>0</v>
      </c>
      <c r="G32" s="44" t="str">
        <f>IF(ISNA(VLOOKUP($B32,'Race 2'!$A$5:$I$22,9,FALSE)),"DNC",VLOOKUP($B32,'Race 2'!$A$5:$I$22,9,FALSE))</f>
        <v>DNC</v>
      </c>
      <c r="H32" s="45">
        <f t="shared" si="2"/>
        <v>0</v>
      </c>
      <c r="I32" s="44" t="str">
        <f>IF(ISNA(VLOOKUP($B32,'Race 3'!$A$5:$I$22,9,FALSE)),"DNC",VLOOKUP($B32,'Race 3'!$A$5:$I$22,9,FALSE))</f>
        <v>DNC</v>
      </c>
      <c r="J32" s="45">
        <f t="shared" si="3"/>
        <v>0</v>
      </c>
      <c r="K32" s="44" t="str">
        <f>IF(ISNA(VLOOKUP($B32,'Race 4'!$A$5:$I$24,9,FALSE)),"DNC",VLOOKUP($B32,'Race 4'!$A$5:$I$24,9,FALSE))</f>
        <v>DNC</v>
      </c>
      <c r="L32" s="45">
        <f t="shared" si="4"/>
        <v>0</v>
      </c>
      <c r="M32" s="44" t="str">
        <f>IF(ISNA(VLOOKUP($B32,'Race 5'!$A$5:$I$27,9,FALSE)),"DNC",VLOOKUP($B32,'Race 5'!$A$5:$I$27,9,FALSE))</f>
        <v>DNC</v>
      </c>
      <c r="N32" s="45">
        <f t="shared" si="5"/>
        <v>0</v>
      </c>
      <c r="O32" s="46">
        <f t="shared" si="7"/>
        <v>0</v>
      </c>
      <c r="P32" s="47">
        <f t="shared" si="8"/>
        <v>0</v>
      </c>
      <c r="Q32" s="48">
        <f t="shared" si="6"/>
        <v>17</v>
      </c>
      <c r="R32" s="50">
        <f t="shared" si="9"/>
        <v>0</v>
      </c>
      <c r="S32" s="50">
        <f t="shared" si="10"/>
        <v>0</v>
      </c>
      <c r="T32" s="50">
        <f t="shared" si="11"/>
        <v>0</v>
      </c>
      <c r="U32" s="50">
        <f t="shared" si="12"/>
        <v>0</v>
      </c>
      <c r="V32" s="50">
        <f t="shared" si="13"/>
        <v>0</v>
      </c>
      <c r="W32" s="50">
        <f t="shared" si="14"/>
        <v>0</v>
      </c>
    </row>
    <row r="33" spans="1:23" hidden="1" x14ac:dyDescent="0.2">
      <c r="A33">
        <f t="shared" si="0"/>
        <v>0</v>
      </c>
      <c r="B33" s="4">
        <v>177</v>
      </c>
      <c r="C33" s="43" t="str">
        <f>VLOOKUP($B33,[1]Sheet1!$A$3:$C$89,2)</f>
        <v>Mirage</v>
      </c>
      <c r="D33" s="43" t="str">
        <f>VLOOKUP($B33,[1]Sheet1!$A$3:$C$89,3)</f>
        <v>B Jesson</v>
      </c>
      <c r="E33" s="44" t="str">
        <f>IF(ISNA(VLOOKUP($B33,'Race 1'!$A$5:$I$20,9,FALSE)),"DNC",VLOOKUP($B33,'Race 1'!$A$5:$I$20,9,FALSE))</f>
        <v>DNC</v>
      </c>
      <c r="F33" s="45">
        <f t="shared" si="1"/>
        <v>0</v>
      </c>
      <c r="G33" s="44" t="str">
        <f>IF(ISNA(VLOOKUP($B33,'Race 2'!$A$5:$I$22,9,FALSE)),"DNC",VLOOKUP($B33,'Race 2'!$A$5:$I$22,9,FALSE))</f>
        <v>DNC</v>
      </c>
      <c r="H33" s="45">
        <f t="shared" si="2"/>
        <v>0</v>
      </c>
      <c r="I33" s="44" t="str">
        <f>IF(ISNA(VLOOKUP($B33,'Race 3'!$A$5:$I$22,9,FALSE)),"DNC",VLOOKUP($B33,'Race 3'!$A$5:$I$22,9,FALSE))</f>
        <v>DNC</v>
      </c>
      <c r="J33" s="45">
        <f t="shared" si="3"/>
        <v>0</v>
      </c>
      <c r="K33" s="44" t="str">
        <f>IF(ISNA(VLOOKUP($B33,'Race 4'!$A$5:$I$24,9,FALSE)),"DNC",VLOOKUP($B33,'Race 4'!$A$5:$I$24,9,FALSE))</f>
        <v>DNC</v>
      </c>
      <c r="L33" s="45">
        <f t="shared" si="4"/>
        <v>0</v>
      </c>
      <c r="M33" s="44" t="str">
        <f>IF(ISNA(VLOOKUP($B33,'Race 5'!$A$5:$I$27,9,FALSE)),"DNC",VLOOKUP($B33,'Race 5'!$A$5:$I$27,9,FALSE))</f>
        <v>DNC</v>
      </c>
      <c r="N33" s="45">
        <f t="shared" si="5"/>
        <v>0</v>
      </c>
      <c r="O33" s="46">
        <f t="shared" si="7"/>
        <v>0</v>
      </c>
      <c r="P33" s="47">
        <f t="shared" si="8"/>
        <v>0</v>
      </c>
      <c r="Q33" s="48">
        <f t="shared" si="6"/>
        <v>17</v>
      </c>
      <c r="R33" s="50">
        <f t="shared" si="9"/>
        <v>0</v>
      </c>
      <c r="S33" s="50">
        <f t="shared" si="10"/>
        <v>0</v>
      </c>
      <c r="T33" s="50">
        <f t="shared" si="11"/>
        <v>0</v>
      </c>
      <c r="U33" s="50">
        <f t="shared" si="12"/>
        <v>0</v>
      </c>
      <c r="V33" s="50">
        <f t="shared" si="13"/>
        <v>0</v>
      </c>
      <c r="W33" s="50">
        <f t="shared" si="14"/>
        <v>0</v>
      </c>
    </row>
    <row r="34" spans="1:23" hidden="1" x14ac:dyDescent="0.2">
      <c r="A34">
        <f t="shared" si="0"/>
        <v>0</v>
      </c>
      <c r="B34" s="4">
        <v>178</v>
      </c>
      <c r="C34" s="43" t="str">
        <f>VLOOKUP($B34,[1]Sheet1!$A$3:$C$89,2)</f>
        <v>Sirocco</v>
      </c>
      <c r="D34" s="43" t="str">
        <f>VLOOKUP($B34,[1]Sheet1!$A$3:$C$89,3)</f>
        <v>B Elliot</v>
      </c>
      <c r="E34" s="44" t="str">
        <f>IF(ISNA(VLOOKUP($B34,'Race 1'!$A$5:$I$20,9,FALSE)),"DNC",VLOOKUP($B34,'Race 1'!$A$5:$I$20,9,FALSE))</f>
        <v>DNC</v>
      </c>
      <c r="F34" s="45">
        <f t="shared" si="1"/>
        <v>0</v>
      </c>
      <c r="G34" s="44" t="str">
        <f>IF(ISNA(VLOOKUP($B34,'Race 2'!$A$5:$I$22,9,FALSE)),"DNC",VLOOKUP($B34,'Race 2'!$A$5:$I$22,9,FALSE))</f>
        <v>DNC</v>
      </c>
      <c r="H34" s="45">
        <f t="shared" si="2"/>
        <v>0</v>
      </c>
      <c r="I34" s="44" t="str">
        <f>IF(ISNA(VLOOKUP($B34,'Race 3'!$A$5:$I$22,9,FALSE)),"DNC",VLOOKUP($B34,'Race 3'!$A$5:$I$22,9,FALSE))</f>
        <v>DNC</v>
      </c>
      <c r="J34" s="45">
        <f t="shared" si="3"/>
        <v>0</v>
      </c>
      <c r="K34" s="44" t="str">
        <f>IF(ISNA(VLOOKUP($B34,'Race 4'!$A$5:$I$24,9,FALSE)),"DNC",VLOOKUP($B34,'Race 4'!$A$5:$I$24,9,FALSE))</f>
        <v>DNC</v>
      </c>
      <c r="L34" s="45">
        <f t="shared" si="4"/>
        <v>0</v>
      </c>
      <c r="M34" s="44" t="str">
        <f>IF(ISNA(VLOOKUP($B34,'Race 5'!$A$5:$I$27,9,FALSE)),"DNC",VLOOKUP($B34,'Race 5'!$A$5:$I$27,9,FALSE))</f>
        <v>DNC</v>
      </c>
      <c r="N34" s="45">
        <f t="shared" si="5"/>
        <v>0</v>
      </c>
      <c r="O34" s="46">
        <f t="shared" si="7"/>
        <v>0</v>
      </c>
      <c r="P34" s="47">
        <f t="shared" si="8"/>
        <v>0</v>
      </c>
      <c r="Q34" s="48">
        <f t="shared" si="6"/>
        <v>17</v>
      </c>
      <c r="R34" s="50">
        <f t="shared" si="9"/>
        <v>0</v>
      </c>
      <c r="S34" s="50">
        <f t="shared" si="10"/>
        <v>0</v>
      </c>
      <c r="T34" s="50">
        <f t="shared" si="11"/>
        <v>0</v>
      </c>
      <c r="U34" s="50">
        <f t="shared" si="12"/>
        <v>0</v>
      </c>
      <c r="V34" s="50">
        <f t="shared" si="13"/>
        <v>0</v>
      </c>
      <c r="W34" s="50">
        <f t="shared" si="14"/>
        <v>0</v>
      </c>
    </row>
    <row r="35" spans="1:23" hidden="1" x14ac:dyDescent="0.2">
      <c r="A35">
        <f t="shared" si="0"/>
        <v>0</v>
      </c>
      <c r="B35" s="4">
        <v>179</v>
      </c>
      <c r="C35" s="43" t="str">
        <f>VLOOKUP($B35,[1]Sheet1!$A$3:$C$89,2)</f>
        <v>Geisha</v>
      </c>
      <c r="D35" s="43" t="str">
        <f>VLOOKUP($B35,[1]Sheet1!$A$3:$C$89,3)</f>
        <v>C Sellars</v>
      </c>
      <c r="E35" s="44" t="str">
        <f>IF(ISNA(VLOOKUP($B35,'Race 1'!$A$5:$I$20,9,FALSE)),"DNC",VLOOKUP($B35,'Race 1'!$A$5:$I$20,9,FALSE))</f>
        <v>DNC</v>
      </c>
      <c r="F35" s="45">
        <f t="shared" si="1"/>
        <v>0</v>
      </c>
      <c r="G35" s="44" t="str">
        <f>IF(ISNA(VLOOKUP($B35,'Race 2'!$A$5:$I$22,9,FALSE)),"DNC",VLOOKUP($B35,'Race 2'!$A$5:$I$22,9,FALSE))</f>
        <v>DNC</v>
      </c>
      <c r="H35" s="45">
        <f t="shared" si="2"/>
        <v>0</v>
      </c>
      <c r="I35" s="44" t="str">
        <f>IF(ISNA(VLOOKUP($B35,'Race 3'!$A$5:$I$22,9,FALSE)),"DNC",VLOOKUP($B35,'Race 3'!$A$5:$I$22,9,FALSE))</f>
        <v>DNC</v>
      </c>
      <c r="J35" s="45">
        <f t="shared" si="3"/>
        <v>0</v>
      </c>
      <c r="K35" s="44" t="str">
        <f>IF(ISNA(VLOOKUP($B35,'Race 4'!$A$5:$I$24,9,FALSE)),"DNC",VLOOKUP($B35,'Race 4'!$A$5:$I$24,9,FALSE))</f>
        <v>DNC</v>
      </c>
      <c r="L35" s="45">
        <f t="shared" si="4"/>
        <v>0</v>
      </c>
      <c r="M35" s="44" t="str">
        <f>IF(ISNA(VLOOKUP($B35,'Race 5'!$A$5:$I$27,9,FALSE)),"DNC",VLOOKUP($B35,'Race 5'!$A$5:$I$27,9,FALSE))</f>
        <v>DNC</v>
      </c>
      <c r="N35" s="45">
        <f t="shared" si="5"/>
        <v>0</v>
      </c>
      <c r="O35" s="46">
        <f t="shared" si="7"/>
        <v>0</v>
      </c>
      <c r="P35" s="47">
        <f t="shared" si="8"/>
        <v>0</v>
      </c>
      <c r="Q35" s="48">
        <f t="shared" si="6"/>
        <v>17</v>
      </c>
      <c r="R35" s="50">
        <f t="shared" si="9"/>
        <v>0</v>
      </c>
      <c r="S35" s="50">
        <f t="shared" si="10"/>
        <v>0</v>
      </c>
      <c r="T35" s="50">
        <f t="shared" si="11"/>
        <v>0</v>
      </c>
      <c r="U35" s="50">
        <f t="shared" si="12"/>
        <v>0</v>
      </c>
      <c r="V35" s="50">
        <f t="shared" si="13"/>
        <v>0</v>
      </c>
      <c r="W35" s="50">
        <f t="shared" si="14"/>
        <v>0</v>
      </c>
    </row>
    <row r="36" spans="1:23" hidden="1" x14ac:dyDescent="0.2">
      <c r="A36">
        <f t="shared" si="0"/>
        <v>0</v>
      </c>
      <c r="B36" s="4">
        <v>180</v>
      </c>
      <c r="C36" s="43" t="str">
        <f>VLOOKUP($B36,[1]Sheet1!$A$3:$C$89,2)</f>
        <v>Viking</v>
      </c>
      <c r="D36" s="43" t="str">
        <f>VLOOKUP($B36,[1]Sheet1!$A$3:$C$89,3)</f>
        <v>K McDonald</v>
      </c>
      <c r="E36" s="44" t="str">
        <f>IF(ISNA(VLOOKUP($B36,'Race 1'!$A$5:$I$20,9,FALSE)),"DNC",VLOOKUP($B36,'Race 1'!$A$5:$I$20,9,FALSE))</f>
        <v>DNC</v>
      </c>
      <c r="F36" s="45">
        <f t="shared" ref="F36:F66" si="15">IF(AND(E36&lt;50,E36&gt;0),400/(E36+3),IF(E36="DNF",400/(E$68+4),0))</f>
        <v>0</v>
      </c>
      <c r="G36" s="44" t="str">
        <f>IF(ISNA(VLOOKUP($B36,'Race 2'!$A$5:$I$22,9,FALSE)),"DNC",VLOOKUP($B36,'Race 2'!$A$5:$I$22,9,FALSE))</f>
        <v>DNC</v>
      </c>
      <c r="H36" s="45">
        <f t="shared" ref="H36:H66" si="16">IF(AND(G36&lt;50,G36&gt;0),400/(G36+3),IF(G36="DNF",400/(G$68+4),0))</f>
        <v>0</v>
      </c>
      <c r="I36" s="44" t="str">
        <f>IF(ISNA(VLOOKUP($B36,'Race 3'!$A$5:$I$22,9,FALSE)),"DNC",VLOOKUP($B36,'Race 3'!$A$5:$I$22,9,FALSE))</f>
        <v>DNC</v>
      </c>
      <c r="J36" s="45">
        <f t="shared" ref="J36:J66" si="17">IF(AND(I36&lt;50,I36&gt;0),400/(I36+3),IF(I36="DNF",400/(I$68+4),0))</f>
        <v>0</v>
      </c>
      <c r="K36" s="44" t="str">
        <f>IF(ISNA(VLOOKUP($B36,'Race 4'!$A$5:$I$24,9,FALSE)),"DNC",VLOOKUP($B36,'Race 4'!$A$5:$I$24,9,FALSE))</f>
        <v>DNC</v>
      </c>
      <c r="L36" s="45">
        <f t="shared" ref="L36:L66" si="18">IF(AND(K36&lt;50,K36&gt;0),400/(K36+3),IF(K36="DNF",400/(K$68+4),0))</f>
        <v>0</v>
      </c>
      <c r="M36" s="44" t="str">
        <f>IF(ISNA(VLOOKUP($B36,'Race 5'!$A$5:$I$27,9,FALSE)),"DNC",VLOOKUP($B36,'Race 5'!$A$5:$I$27,9,FALSE))</f>
        <v>DNC</v>
      </c>
      <c r="N36" s="45">
        <f t="shared" ref="N36:N66" si="19">IF(AND(M36&lt;50,M36&gt;0),400/(M36+3),IF(M36="DNF",400/(M$68+4),0))</f>
        <v>0</v>
      </c>
      <c r="O36" s="46">
        <f t="shared" si="7"/>
        <v>0</v>
      </c>
      <c r="P36" s="47">
        <f t="shared" si="8"/>
        <v>0</v>
      </c>
      <c r="Q36" s="48">
        <f t="shared" ref="Q36:Q66" si="20">RANK(P36,$P$4:$P$68,0)</f>
        <v>17</v>
      </c>
      <c r="R36" s="50">
        <f t="shared" si="9"/>
        <v>0</v>
      </c>
      <c r="S36" s="50">
        <f t="shared" si="10"/>
        <v>0</v>
      </c>
      <c r="T36" s="50">
        <f t="shared" si="11"/>
        <v>0</v>
      </c>
      <c r="U36" s="50">
        <f t="shared" si="12"/>
        <v>0</v>
      </c>
      <c r="V36" s="50">
        <f t="shared" si="13"/>
        <v>0</v>
      </c>
      <c r="W36" s="50">
        <f t="shared" si="14"/>
        <v>0</v>
      </c>
    </row>
    <row r="37" spans="1:23" hidden="1" x14ac:dyDescent="0.2">
      <c r="A37">
        <f t="shared" si="0"/>
        <v>0</v>
      </c>
      <c r="B37" s="4">
        <v>181</v>
      </c>
      <c r="C37" s="43" t="str">
        <f>VLOOKUP($B37,[1]Sheet1!$A$3:$C$89,2)</f>
        <v>Runaway</v>
      </c>
      <c r="D37" s="43" t="str">
        <f>VLOOKUP($B37,[1]Sheet1!$A$3:$C$89,3)</f>
        <v>S Maynard</v>
      </c>
      <c r="E37" s="44" t="str">
        <f>IF(ISNA(VLOOKUP($B37,'Race 1'!$A$5:$I$20,9,FALSE)),"DNC",VLOOKUP($B37,'Race 1'!$A$5:$I$20,9,FALSE))</f>
        <v>DNC</v>
      </c>
      <c r="F37" s="45">
        <f t="shared" si="15"/>
        <v>0</v>
      </c>
      <c r="G37" s="44" t="str">
        <f>IF(ISNA(VLOOKUP($B37,'Race 2'!$A$5:$I$22,9,FALSE)),"DNC",VLOOKUP($B37,'Race 2'!$A$5:$I$22,9,FALSE))</f>
        <v>DNC</v>
      </c>
      <c r="H37" s="45">
        <f t="shared" si="16"/>
        <v>0</v>
      </c>
      <c r="I37" s="44" t="str">
        <f>IF(ISNA(VLOOKUP($B37,'Race 3'!$A$5:$I$22,9,FALSE)),"DNC",VLOOKUP($B37,'Race 3'!$A$5:$I$22,9,FALSE))</f>
        <v>DNC</v>
      </c>
      <c r="J37" s="45">
        <f t="shared" si="17"/>
        <v>0</v>
      </c>
      <c r="K37" s="44" t="str">
        <f>IF(ISNA(VLOOKUP($B37,'Race 4'!$A$5:$I$24,9,FALSE)),"DNC",VLOOKUP($B37,'Race 4'!$A$5:$I$24,9,FALSE))</f>
        <v>DNC</v>
      </c>
      <c r="L37" s="45">
        <f t="shared" si="18"/>
        <v>0</v>
      </c>
      <c r="M37" s="44" t="str">
        <f>IF(ISNA(VLOOKUP($B37,'Race 5'!$A$5:$I$27,9,FALSE)),"DNC",VLOOKUP($B37,'Race 5'!$A$5:$I$27,9,FALSE))</f>
        <v>DNC</v>
      </c>
      <c r="N37" s="45">
        <f t="shared" si="19"/>
        <v>0</v>
      </c>
      <c r="O37" s="46">
        <f t="shared" si="7"/>
        <v>0</v>
      </c>
      <c r="P37" s="47">
        <f t="shared" si="8"/>
        <v>0</v>
      </c>
      <c r="Q37" s="48">
        <f t="shared" si="20"/>
        <v>17</v>
      </c>
      <c r="R37" s="50">
        <f t="shared" si="9"/>
        <v>0</v>
      </c>
      <c r="S37" s="50">
        <f t="shared" si="10"/>
        <v>0</v>
      </c>
      <c r="T37" s="50">
        <f t="shared" si="11"/>
        <v>0</v>
      </c>
      <c r="U37" s="50">
        <f t="shared" si="12"/>
        <v>0</v>
      </c>
      <c r="V37" s="50">
        <f t="shared" si="13"/>
        <v>0</v>
      </c>
      <c r="W37" s="50">
        <f t="shared" si="14"/>
        <v>0</v>
      </c>
    </row>
    <row r="38" spans="1:23" ht="12.75" customHeight="1" x14ac:dyDescent="0.2">
      <c r="A38">
        <f t="shared" si="0"/>
        <v>1</v>
      </c>
      <c r="B38" s="4">
        <v>185</v>
      </c>
      <c r="C38" s="43" t="str">
        <f>VLOOKUP($B38,[1]Sheet1!$A$3:$C$89,2)</f>
        <v>Ben</v>
      </c>
      <c r="D38" s="43" t="str">
        <f>VLOOKUP($B38,[1]Sheet1!$A$3:$C$89,3)</f>
        <v>H Hillle</v>
      </c>
      <c r="E38" s="44">
        <f>IF(ISNA(VLOOKUP($B38,'Race 1'!$A$5:$I$20,9,FALSE)),"DNC",VLOOKUP($B38,'Race 1'!$A$5:$I$20,9,FALSE))</f>
        <v>3</v>
      </c>
      <c r="F38" s="45">
        <f t="shared" si="15"/>
        <v>66.666666666666671</v>
      </c>
      <c r="G38" s="44">
        <f>IF(ISNA(VLOOKUP($B38,'Race 2'!$A$5:$I$22,9,FALSE)),"DNC",VLOOKUP($B38,'Race 2'!$A$5:$I$22,9,FALSE))</f>
        <v>7</v>
      </c>
      <c r="H38" s="45">
        <f t="shared" si="16"/>
        <v>40</v>
      </c>
      <c r="I38" s="44">
        <f>IF(ISNA(VLOOKUP($B38,'Race 3'!$A$5:$I$22,9,FALSE)),"DNC",VLOOKUP($B38,'Race 3'!$A$5:$I$22,9,FALSE))</f>
        <v>4</v>
      </c>
      <c r="J38" s="45">
        <f t="shared" si="17"/>
        <v>57.142857142857146</v>
      </c>
      <c r="K38" s="44">
        <f>IF(ISNA(VLOOKUP($B38,'Race 4'!$A$5:$I$24,9,FALSE)),"DNC",VLOOKUP($B38,'Race 4'!$A$5:$I$24,9,FALSE))</f>
        <v>4</v>
      </c>
      <c r="L38" s="45">
        <f t="shared" si="18"/>
        <v>57.142857142857146</v>
      </c>
      <c r="M38" s="44">
        <f>IF(ISNA(VLOOKUP($B38,'Race 5'!$A$5:$I$27,9,FALSE)),"DNC",VLOOKUP($B38,'Race 5'!$A$5:$I$27,9,FALSE))</f>
        <v>4</v>
      </c>
      <c r="N38" s="45">
        <f t="shared" si="19"/>
        <v>57.142857142857146</v>
      </c>
      <c r="O38" s="46">
        <f t="shared" si="7"/>
        <v>278.09523809523813</v>
      </c>
      <c r="P38" s="47">
        <f t="shared" si="8"/>
        <v>238.09523809523813</v>
      </c>
      <c r="Q38" s="48">
        <f t="shared" si="20"/>
        <v>4</v>
      </c>
      <c r="R38" s="50">
        <f t="shared" si="9"/>
        <v>40</v>
      </c>
      <c r="S38" s="50">
        <f t="shared" si="10"/>
        <v>66.666666666666671</v>
      </c>
      <c r="T38" s="50">
        <f t="shared" si="11"/>
        <v>40</v>
      </c>
      <c r="U38" s="50">
        <f t="shared" si="12"/>
        <v>57.142857142857146</v>
      </c>
      <c r="V38" s="50">
        <f t="shared" si="13"/>
        <v>57.142857142857146</v>
      </c>
      <c r="W38" s="50">
        <f t="shared" si="14"/>
        <v>57.142857142857146</v>
      </c>
    </row>
    <row r="39" spans="1:23" hidden="1" x14ac:dyDescent="0.2">
      <c r="A39">
        <f t="shared" si="0"/>
        <v>0</v>
      </c>
      <c r="B39" s="4">
        <v>191</v>
      </c>
      <c r="C39" s="43" t="str">
        <f>VLOOKUP($B39,[1]Sheet1!$A$3:$C$89,2)</f>
        <v>Stoic</v>
      </c>
      <c r="D39" s="43" t="str">
        <f>VLOOKUP($B39,[1]Sheet1!$A$3:$C$89,3)</f>
        <v>A Adams</v>
      </c>
      <c r="E39" s="44" t="str">
        <f>IF(ISNA(VLOOKUP($B39,'Race 1'!$A$5:$I$20,9,FALSE)),"DNC",VLOOKUP($B39,'Race 1'!$A$5:$I$20,9,FALSE))</f>
        <v>DNC</v>
      </c>
      <c r="F39" s="45">
        <f t="shared" si="15"/>
        <v>0</v>
      </c>
      <c r="G39" s="44" t="str">
        <f>IF(ISNA(VLOOKUP($B39,'Race 2'!$A$5:$I$22,9,FALSE)),"DNC",VLOOKUP($B39,'Race 2'!$A$5:$I$22,9,FALSE))</f>
        <v>DNC</v>
      </c>
      <c r="H39" s="45">
        <f t="shared" si="16"/>
        <v>0</v>
      </c>
      <c r="I39" s="44" t="str">
        <f>IF(ISNA(VLOOKUP($B39,'Race 3'!$A$5:$I$22,9,FALSE)),"DNC",VLOOKUP($B39,'Race 3'!$A$5:$I$22,9,FALSE))</f>
        <v>DNC</v>
      </c>
      <c r="J39" s="45">
        <f t="shared" si="17"/>
        <v>0</v>
      </c>
      <c r="K39" s="44" t="str">
        <f>IF(ISNA(VLOOKUP($B39,'Race 4'!$A$5:$I$24,9,FALSE)),"DNC",VLOOKUP($B39,'Race 4'!$A$5:$I$24,9,FALSE))</f>
        <v>DNC</v>
      </c>
      <c r="L39" s="45">
        <f t="shared" si="18"/>
        <v>0</v>
      </c>
      <c r="M39" s="44" t="str">
        <f>IF(ISNA(VLOOKUP($B39,'Race 5'!$A$5:$I$27,9,FALSE)),"DNC",VLOOKUP($B39,'Race 5'!$A$5:$I$27,9,FALSE))</f>
        <v>DNC</v>
      </c>
      <c r="N39" s="45">
        <f t="shared" si="19"/>
        <v>0</v>
      </c>
      <c r="O39" s="46">
        <f t="shared" si="7"/>
        <v>0</v>
      </c>
      <c r="P39" s="47">
        <f t="shared" si="8"/>
        <v>0</v>
      </c>
      <c r="Q39" s="48">
        <f t="shared" si="20"/>
        <v>17</v>
      </c>
      <c r="R39" s="50">
        <f t="shared" si="9"/>
        <v>0</v>
      </c>
      <c r="S39" s="50">
        <f t="shared" si="10"/>
        <v>0</v>
      </c>
      <c r="T39" s="50">
        <f t="shared" si="11"/>
        <v>0</v>
      </c>
      <c r="U39" s="50">
        <f t="shared" si="12"/>
        <v>0</v>
      </c>
      <c r="V39" s="50">
        <f t="shared" si="13"/>
        <v>0</v>
      </c>
      <c r="W39" s="50">
        <f t="shared" si="14"/>
        <v>0</v>
      </c>
    </row>
    <row r="40" spans="1:23" hidden="1" x14ac:dyDescent="0.2">
      <c r="A40">
        <f t="shared" si="0"/>
        <v>0</v>
      </c>
      <c r="B40" s="4">
        <v>192</v>
      </c>
      <c r="C40" s="43" t="str">
        <f>VLOOKUP($B40,[1]Sheet1!$A$3:$C$89,2)</f>
        <v>Solo</v>
      </c>
      <c r="D40" s="43" t="str">
        <f>VLOOKUP($B40,[1]Sheet1!$A$3:$C$89,3)</f>
        <v>R Mackey</v>
      </c>
      <c r="E40" s="44" t="str">
        <f>IF(ISNA(VLOOKUP($B40,'Race 1'!$A$5:$I$20,9,FALSE)),"DNC",VLOOKUP($B40,'Race 1'!$A$5:$I$20,9,FALSE))</f>
        <v>DNC</v>
      </c>
      <c r="F40" s="45">
        <f t="shared" si="15"/>
        <v>0</v>
      </c>
      <c r="G40" s="44" t="str">
        <f>IF(ISNA(VLOOKUP($B40,'Race 2'!$A$5:$I$22,9,FALSE)),"DNC",VLOOKUP($B40,'Race 2'!$A$5:$I$22,9,FALSE))</f>
        <v>DNC</v>
      </c>
      <c r="H40" s="45">
        <f t="shared" si="16"/>
        <v>0</v>
      </c>
      <c r="I40" s="44" t="str">
        <f>IF(ISNA(VLOOKUP($B40,'Race 3'!$A$5:$I$22,9,FALSE)),"DNC",VLOOKUP($B40,'Race 3'!$A$5:$I$22,9,FALSE))</f>
        <v>DNC</v>
      </c>
      <c r="J40" s="45">
        <f t="shared" si="17"/>
        <v>0</v>
      </c>
      <c r="K40" s="44" t="str">
        <f>IF(ISNA(VLOOKUP($B40,'Race 4'!$A$5:$I$24,9,FALSE)),"DNC",VLOOKUP($B40,'Race 4'!$A$5:$I$24,9,FALSE))</f>
        <v>DNC</v>
      </c>
      <c r="L40" s="45">
        <f t="shared" si="18"/>
        <v>0</v>
      </c>
      <c r="M40" s="44" t="str">
        <f>IF(ISNA(VLOOKUP($B40,'Race 5'!$A$5:$I$27,9,FALSE)),"DNC",VLOOKUP($B40,'Race 5'!$A$5:$I$27,9,FALSE))</f>
        <v>DNC</v>
      </c>
      <c r="N40" s="45">
        <f t="shared" si="19"/>
        <v>0</v>
      </c>
      <c r="O40" s="46">
        <f t="shared" si="7"/>
        <v>0</v>
      </c>
      <c r="P40" s="47">
        <f t="shared" si="8"/>
        <v>0</v>
      </c>
      <c r="Q40" s="48">
        <f t="shared" si="20"/>
        <v>17</v>
      </c>
      <c r="R40" s="50">
        <f t="shared" si="9"/>
        <v>0</v>
      </c>
      <c r="S40" s="50">
        <f t="shared" si="10"/>
        <v>0</v>
      </c>
      <c r="T40" s="50">
        <f t="shared" si="11"/>
        <v>0</v>
      </c>
      <c r="U40" s="50">
        <f t="shared" si="12"/>
        <v>0</v>
      </c>
      <c r="V40" s="50">
        <f t="shared" si="13"/>
        <v>0</v>
      </c>
      <c r="W40" s="50">
        <f t="shared" si="14"/>
        <v>0</v>
      </c>
    </row>
    <row r="41" spans="1:23" hidden="1" x14ac:dyDescent="0.2">
      <c r="A41">
        <f t="shared" si="0"/>
        <v>0</v>
      </c>
      <c r="B41" s="4">
        <v>194</v>
      </c>
      <c r="C41" s="43" t="str">
        <f>VLOOKUP($B41,[1]Sheet1!$A$3:$C$89,2)</f>
        <v>Karyn</v>
      </c>
      <c r="D41" s="43" t="str">
        <f>VLOOKUP($B41,[1]Sheet1!$A$3:$C$89,3)</f>
        <v>Andrew</v>
      </c>
      <c r="E41" s="44" t="str">
        <f>IF(ISNA(VLOOKUP($B41,'Race 1'!$A$5:$I$20,9,FALSE)),"DNC",VLOOKUP($B41,'Race 1'!$A$5:$I$20,9,FALSE))</f>
        <v>DNC</v>
      </c>
      <c r="F41" s="45">
        <f t="shared" si="15"/>
        <v>0</v>
      </c>
      <c r="G41" s="44" t="str">
        <f>IF(ISNA(VLOOKUP($B41,'Race 2'!$A$5:$I$22,9,FALSE)),"DNC",VLOOKUP($B41,'Race 2'!$A$5:$I$22,9,FALSE))</f>
        <v>DNC</v>
      </c>
      <c r="H41" s="45">
        <f t="shared" si="16"/>
        <v>0</v>
      </c>
      <c r="I41" s="44" t="str">
        <f>IF(ISNA(VLOOKUP($B41,'Race 3'!$A$5:$I$22,9,FALSE)),"DNC",VLOOKUP($B41,'Race 3'!$A$5:$I$22,9,FALSE))</f>
        <v>DNC</v>
      </c>
      <c r="J41" s="45">
        <f t="shared" si="17"/>
        <v>0</v>
      </c>
      <c r="K41" s="44" t="str">
        <f>IF(ISNA(VLOOKUP($B41,'Race 4'!$A$5:$I$24,9,FALSE)),"DNC",VLOOKUP($B41,'Race 4'!$A$5:$I$24,9,FALSE))</f>
        <v>DNC</v>
      </c>
      <c r="L41" s="45">
        <f t="shared" si="18"/>
        <v>0</v>
      </c>
      <c r="M41" s="44" t="str">
        <f>IF(ISNA(VLOOKUP($B41,'Race 5'!$A$5:$I$27,9,FALSE)),"DNC",VLOOKUP($B41,'Race 5'!$A$5:$I$27,9,FALSE))</f>
        <v>DNC</v>
      </c>
      <c r="N41" s="45">
        <f t="shared" si="19"/>
        <v>0</v>
      </c>
      <c r="O41" s="46">
        <f t="shared" si="7"/>
        <v>0</v>
      </c>
      <c r="P41" s="47">
        <f t="shared" si="8"/>
        <v>0</v>
      </c>
      <c r="Q41" s="48">
        <f t="shared" si="20"/>
        <v>17</v>
      </c>
      <c r="R41" s="50">
        <f t="shared" si="9"/>
        <v>0</v>
      </c>
      <c r="S41" s="50">
        <f t="shared" si="10"/>
        <v>0</v>
      </c>
      <c r="T41" s="50">
        <f t="shared" si="11"/>
        <v>0</v>
      </c>
      <c r="U41" s="50">
        <f t="shared" si="12"/>
        <v>0</v>
      </c>
      <c r="V41" s="50">
        <f t="shared" si="13"/>
        <v>0</v>
      </c>
      <c r="W41" s="50">
        <f t="shared" si="14"/>
        <v>0</v>
      </c>
    </row>
    <row r="42" spans="1:23" hidden="1" x14ac:dyDescent="0.2">
      <c r="A42">
        <f t="shared" si="0"/>
        <v>0</v>
      </c>
      <c r="B42" s="4">
        <v>209</v>
      </c>
      <c r="C42" s="43" t="str">
        <f>VLOOKUP($B42,[1]Sheet1!$A$3:$C$89,2)</f>
        <v>Born Free</v>
      </c>
      <c r="D42" s="43" t="str">
        <f>VLOOKUP($B42,[1]Sheet1!$A$3:$C$89,3)</f>
        <v>J Quealy</v>
      </c>
      <c r="E42" s="44" t="str">
        <f>IF(ISNA(VLOOKUP($B42,'Race 1'!$A$5:$I$20,9,FALSE)),"DNC",VLOOKUP($B42,'Race 1'!$A$5:$I$20,9,FALSE))</f>
        <v>DNC</v>
      </c>
      <c r="F42" s="45">
        <f t="shared" si="15"/>
        <v>0</v>
      </c>
      <c r="G42" s="44" t="str">
        <f>IF(ISNA(VLOOKUP($B42,'Race 2'!$A$5:$I$22,9,FALSE)),"DNC",VLOOKUP($B42,'Race 2'!$A$5:$I$22,9,FALSE))</f>
        <v>DNC</v>
      </c>
      <c r="H42" s="45">
        <f t="shared" si="16"/>
        <v>0</v>
      </c>
      <c r="I42" s="44" t="str">
        <f>IF(ISNA(VLOOKUP($B42,'Race 3'!$A$5:$I$22,9,FALSE)),"DNC",VLOOKUP($B42,'Race 3'!$A$5:$I$22,9,FALSE))</f>
        <v>DNC</v>
      </c>
      <c r="J42" s="45">
        <f t="shared" si="17"/>
        <v>0</v>
      </c>
      <c r="K42" s="44" t="str">
        <f>IF(ISNA(VLOOKUP($B42,'Race 4'!$A$5:$I$24,9,FALSE)),"DNC",VLOOKUP($B42,'Race 4'!$A$5:$I$24,9,FALSE))</f>
        <v>DNC</v>
      </c>
      <c r="L42" s="45">
        <f t="shared" si="18"/>
        <v>0</v>
      </c>
      <c r="M42" s="44" t="str">
        <f>IF(ISNA(VLOOKUP($B42,'Race 5'!$A$5:$I$27,9,FALSE)),"DNC",VLOOKUP($B42,'Race 5'!$A$5:$I$27,9,FALSE))</f>
        <v>DNC</v>
      </c>
      <c r="N42" s="45">
        <f t="shared" si="19"/>
        <v>0</v>
      </c>
      <c r="O42" s="46">
        <f t="shared" si="7"/>
        <v>0</v>
      </c>
      <c r="P42" s="47">
        <f t="shared" si="8"/>
        <v>0</v>
      </c>
      <c r="Q42" s="48">
        <f t="shared" si="20"/>
        <v>17</v>
      </c>
      <c r="R42" s="50">
        <f t="shared" si="9"/>
        <v>0</v>
      </c>
      <c r="S42" s="50">
        <f t="shared" si="10"/>
        <v>0</v>
      </c>
      <c r="T42" s="50">
        <f t="shared" si="11"/>
        <v>0</v>
      </c>
      <c r="U42" s="50">
        <f t="shared" si="12"/>
        <v>0</v>
      </c>
      <c r="V42" s="50">
        <f t="shared" si="13"/>
        <v>0</v>
      </c>
      <c r="W42" s="50">
        <f t="shared" si="14"/>
        <v>0</v>
      </c>
    </row>
    <row r="43" spans="1:23" hidden="1" x14ac:dyDescent="0.2">
      <c r="A43">
        <f t="shared" si="0"/>
        <v>0</v>
      </c>
      <c r="B43" s="4">
        <v>216</v>
      </c>
      <c r="C43" s="43" t="str">
        <f>VLOOKUP($B43,[1]Sheet1!$A$3:$C$89,2)</f>
        <v>Phantom</v>
      </c>
      <c r="D43" s="43" t="str">
        <f>VLOOKUP($B43,[1]Sheet1!$A$3:$C$89,3)</f>
        <v>J Doidge</v>
      </c>
      <c r="E43" s="44" t="str">
        <f>IF(ISNA(VLOOKUP($B43,'Race 1'!$A$5:$I$20,9,FALSE)),"DNC",VLOOKUP($B43,'Race 1'!$A$5:$I$20,9,FALSE))</f>
        <v>DNC</v>
      </c>
      <c r="F43" s="45">
        <f t="shared" si="15"/>
        <v>0</v>
      </c>
      <c r="G43" s="44" t="str">
        <f>IF(ISNA(VLOOKUP($B43,'Race 2'!$A$5:$I$22,9,FALSE)),"DNC",VLOOKUP($B43,'Race 2'!$A$5:$I$22,9,FALSE))</f>
        <v>DNC</v>
      </c>
      <c r="H43" s="45">
        <f t="shared" si="16"/>
        <v>0</v>
      </c>
      <c r="I43" s="44" t="str">
        <f>IF(ISNA(VLOOKUP($B43,'Race 3'!$A$5:$I$22,9,FALSE)),"DNC",VLOOKUP($B43,'Race 3'!$A$5:$I$22,9,FALSE))</f>
        <v>DNC</v>
      </c>
      <c r="J43" s="45">
        <f t="shared" si="17"/>
        <v>0</v>
      </c>
      <c r="K43" s="44" t="str">
        <f>IF(ISNA(VLOOKUP($B43,'Race 4'!$A$5:$I$24,9,FALSE)),"DNC",VLOOKUP($B43,'Race 4'!$A$5:$I$24,9,FALSE))</f>
        <v>DNC</v>
      </c>
      <c r="L43" s="45">
        <f t="shared" si="18"/>
        <v>0</v>
      </c>
      <c r="M43" s="44" t="str">
        <f>IF(ISNA(VLOOKUP($B43,'Race 5'!$A$5:$I$27,9,FALSE)),"DNC",VLOOKUP($B43,'Race 5'!$A$5:$I$27,9,FALSE))</f>
        <v>DNC</v>
      </c>
      <c r="N43" s="45">
        <f t="shared" si="19"/>
        <v>0</v>
      </c>
      <c r="O43" s="46">
        <f t="shared" si="7"/>
        <v>0</v>
      </c>
      <c r="P43" s="47">
        <f t="shared" si="8"/>
        <v>0</v>
      </c>
      <c r="Q43" s="48">
        <f t="shared" si="20"/>
        <v>17</v>
      </c>
      <c r="R43" s="50">
        <f t="shared" si="9"/>
        <v>0</v>
      </c>
      <c r="S43" s="50">
        <f t="shared" si="10"/>
        <v>0</v>
      </c>
      <c r="T43" s="50">
        <f t="shared" si="11"/>
        <v>0</v>
      </c>
      <c r="U43" s="50">
        <f t="shared" si="12"/>
        <v>0</v>
      </c>
      <c r="V43" s="50">
        <f t="shared" si="13"/>
        <v>0</v>
      </c>
      <c r="W43" s="50">
        <f t="shared" si="14"/>
        <v>0</v>
      </c>
    </row>
    <row r="44" spans="1:23" hidden="1" x14ac:dyDescent="0.2">
      <c r="A44">
        <f t="shared" si="0"/>
        <v>0</v>
      </c>
      <c r="B44" s="4">
        <v>217</v>
      </c>
      <c r="C44" s="43" t="str">
        <f>VLOOKUP($B44,[1]Sheet1!$A$3:$C$89,2)</f>
        <v>Zoom</v>
      </c>
      <c r="D44" s="43">
        <f>VLOOKUP($B44,[1]Sheet1!$A$3:$C$89,3)</f>
        <v>0</v>
      </c>
      <c r="E44" s="44" t="str">
        <f>IF(ISNA(VLOOKUP($B44,'Race 1'!$A$5:$I$20,9,FALSE)),"DNC",VLOOKUP($B44,'Race 1'!$A$5:$I$20,9,FALSE))</f>
        <v>DNC</v>
      </c>
      <c r="F44" s="45">
        <f t="shared" si="15"/>
        <v>0</v>
      </c>
      <c r="G44" s="44" t="str">
        <f>IF(ISNA(VLOOKUP($B44,'Race 2'!$A$5:$I$22,9,FALSE)),"DNC",VLOOKUP($B44,'Race 2'!$A$5:$I$22,9,FALSE))</f>
        <v>DNC</v>
      </c>
      <c r="H44" s="45">
        <f t="shared" si="16"/>
        <v>0</v>
      </c>
      <c r="I44" s="44" t="str">
        <f>IF(ISNA(VLOOKUP($B44,'Race 3'!$A$5:$I$22,9,FALSE)),"DNC",VLOOKUP($B44,'Race 3'!$A$5:$I$22,9,FALSE))</f>
        <v>DNC</v>
      </c>
      <c r="J44" s="45">
        <f t="shared" si="17"/>
        <v>0</v>
      </c>
      <c r="K44" s="44" t="str">
        <f>IF(ISNA(VLOOKUP($B44,'Race 4'!$A$5:$I$24,9,FALSE)),"DNC",VLOOKUP($B44,'Race 4'!$A$5:$I$24,9,FALSE))</f>
        <v>DNC</v>
      </c>
      <c r="L44" s="45">
        <f t="shared" si="18"/>
        <v>0</v>
      </c>
      <c r="M44" s="44" t="str">
        <f>IF(ISNA(VLOOKUP($B44,'Race 5'!$A$5:$I$27,9,FALSE)),"DNC",VLOOKUP($B44,'Race 5'!$A$5:$I$27,9,FALSE))</f>
        <v>DNC</v>
      </c>
      <c r="N44" s="45">
        <f t="shared" si="19"/>
        <v>0</v>
      </c>
      <c r="O44" s="46">
        <f t="shared" si="7"/>
        <v>0</v>
      </c>
      <c r="P44" s="47">
        <f t="shared" si="8"/>
        <v>0</v>
      </c>
      <c r="Q44" s="48">
        <f t="shared" si="20"/>
        <v>17</v>
      </c>
      <c r="R44" s="50">
        <f t="shared" si="9"/>
        <v>0</v>
      </c>
      <c r="S44" s="50">
        <f t="shared" si="10"/>
        <v>0</v>
      </c>
      <c r="T44" s="50">
        <f t="shared" si="11"/>
        <v>0</v>
      </c>
      <c r="U44" s="50">
        <f t="shared" si="12"/>
        <v>0</v>
      </c>
      <c r="V44" s="50">
        <f t="shared" si="13"/>
        <v>0</v>
      </c>
      <c r="W44" s="50">
        <f t="shared" si="14"/>
        <v>0</v>
      </c>
    </row>
    <row r="45" spans="1:23" hidden="1" x14ac:dyDescent="0.2">
      <c r="A45">
        <f t="shared" si="0"/>
        <v>0</v>
      </c>
      <c r="B45" s="4">
        <v>238</v>
      </c>
      <c r="C45" s="43" t="str">
        <f>VLOOKUP($B45,[1]Sheet1!$A$3:$C$89,2)</f>
        <v>Pooh Stick</v>
      </c>
      <c r="D45" s="43" t="str">
        <f>VLOOKUP($B45,[1]Sheet1!$A$3:$C$89,3)</f>
        <v>J Park</v>
      </c>
      <c r="E45" s="44" t="str">
        <f>IF(ISNA(VLOOKUP($B45,'Race 1'!$A$5:$I$20,9,FALSE)),"DNC",VLOOKUP($B45,'Race 1'!$A$5:$I$20,9,FALSE))</f>
        <v>DNC</v>
      </c>
      <c r="F45" s="45">
        <f t="shared" si="15"/>
        <v>0</v>
      </c>
      <c r="G45" s="44" t="str">
        <f>IF(ISNA(VLOOKUP($B45,'Race 2'!$A$5:$I$22,9,FALSE)),"DNC",VLOOKUP($B45,'Race 2'!$A$5:$I$22,9,FALSE))</f>
        <v>DNC</v>
      </c>
      <c r="H45" s="45">
        <f t="shared" si="16"/>
        <v>0</v>
      </c>
      <c r="I45" s="44" t="str">
        <f>IF(ISNA(VLOOKUP($B45,'Race 3'!$A$5:$I$22,9,FALSE)),"DNC",VLOOKUP($B45,'Race 3'!$A$5:$I$22,9,FALSE))</f>
        <v>DNC</v>
      </c>
      <c r="J45" s="45">
        <f t="shared" si="17"/>
        <v>0</v>
      </c>
      <c r="K45" s="44" t="str">
        <f>IF(ISNA(VLOOKUP($B45,'Race 4'!$A$5:$I$24,9,FALSE)),"DNC",VLOOKUP($B45,'Race 4'!$A$5:$I$24,9,FALSE))</f>
        <v>DNC</v>
      </c>
      <c r="L45" s="45">
        <f t="shared" si="18"/>
        <v>0</v>
      </c>
      <c r="M45" s="44" t="str">
        <f>IF(ISNA(VLOOKUP($B45,'Race 5'!$A$5:$I$27,9,FALSE)),"DNC",VLOOKUP($B45,'Race 5'!$A$5:$I$27,9,FALSE))</f>
        <v>DNC</v>
      </c>
      <c r="N45" s="45">
        <f t="shared" si="19"/>
        <v>0</v>
      </c>
      <c r="O45" s="46">
        <f t="shared" si="7"/>
        <v>0</v>
      </c>
      <c r="P45" s="47">
        <f t="shared" si="8"/>
        <v>0</v>
      </c>
      <c r="Q45" s="48">
        <f t="shared" si="20"/>
        <v>17</v>
      </c>
      <c r="R45" s="50">
        <f t="shared" si="9"/>
        <v>0</v>
      </c>
      <c r="S45" s="50">
        <f t="shared" si="10"/>
        <v>0</v>
      </c>
      <c r="T45" s="50">
        <f t="shared" si="11"/>
        <v>0</v>
      </c>
      <c r="U45" s="50">
        <f t="shared" si="12"/>
        <v>0</v>
      </c>
      <c r="V45" s="50">
        <f t="shared" si="13"/>
        <v>0</v>
      </c>
      <c r="W45" s="50">
        <f t="shared" si="14"/>
        <v>0</v>
      </c>
    </row>
    <row r="46" spans="1:23" ht="12.75" customHeight="1" x14ac:dyDescent="0.2">
      <c r="A46">
        <f t="shared" si="0"/>
        <v>1</v>
      </c>
      <c r="B46" s="4">
        <v>252</v>
      </c>
      <c r="C46" s="43" t="str">
        <f>VLOOKUP($B46,[1]Sheet1!$A$3:$C$89,2)</f>
        <v>Twilight</v>
      </c>
      <c r="D46" s="43" t="str">
        <f>VLOOKUP($B46,[1]Sheet1!$A$3:$C$89,3)</f>
        <v>T Kite</v>
      </c>
      <c r="E46" s="44">
        <f>IF(ISNA(VLOOKUP($B46,'Race 1'!$A$5:$I$20,9,FALSE)),"DNC",VLOOKUP($B46,'Race 1'!$A$5:$I$20,9,FALSE))</f>
        <v>8</v>
      </c>
      <c r="F46" s="45">
        <f t="shared" si="15"/>
        <v>36.363636363636367</v>
      </c>
      <c r="G46" s="44">
        <f>IF(ISNA(VLOOKUP($B46,'Race 2'!$A$5:$I$22,9,FALSE)),"DNC",VLOOKUP($B46,'Race 2'!$A$5:$I$22,9,FALSE))</f>
        <v>9</v>
      </c>
      <c r="H46" s="45">
        <f t="shared" si="16"/>
        <v>33.333333333333336</v>
      </c>
      <c r="I46" s="44">
        <f>IF(ISNA(VLOOKUP($B46,'Race 3'!$A$5:$I$22,9,FALSE)),"DNC",VLOOKUP($B46,'Race 3'!$A$5:$I$22,9,FALSE))</f>
        <v>12</v>
      </c>
      <c r="J46" s="45">
        <f t="shared" si="17"/>
        <v>26.666666666666668</v>
      </c>
      <c r="K46" s="44">
        <f>IF(ISNA(VLOOKUP($B46,'Race 4'!$A$5:$I$24,9,FALSE)),"DNC",VLOOKUP($B46,'Race 4'!$A$5:$I$24,9,FALSE))</f>
        <v>7</v>
      </c>
      <c r="L46" s="45">
        <f t="shared" si="18"/>
        <v>40</v>
      </c>
      <c r="M46" s="44">
        <f>IF(ISNA(VLOOKUP($B46,'Race 5'!$A$5:$I$27,9,FALSE)),"DNC",VLOOKUP($B46,'Race 5'!$A$5:$I$27,9,FALSE))</f>
        <v>8</v>
      </c>
      <c r="N46" s="45">
        <f t="shared" si="19"/>
        <v>36.363636363636367</v>
      </c>
      <c r="O46" s="46">
        <f t="shared" si="7"/>
        <v>172.72727272727275</v>
      </c>
      <c r="P46" s="47">
        <f t="shared" si="8"/>
        <v>146.06060606060609</v>
      </c>
      <c r="Q46" s="48">
        <f t="shared" si="20"/>
        <v>9</v>
      </c>
      <c r="R46" s="50">
        <f t="shared" si="9"/>
        <v>26.666666666666668</v>
      </c>
      <c r="S46" s="50">
        <f t="shared" si="10"/>
        <v>36.363636363636367</v>
      </c>
      <c r="T46" s="50">
        <f t="shared" si="11"/>
        <v>33.333333333333336</v>
      </c>
      <c r="U46" s="50">
        <f t="shared" si="12"/>
        <v>26.666666666666668</v>
      </c>
      <c r="V46" s="50">
        <f t="shared" si="13"/>
        <v>40</v>
      </c>
      <c r="W46" s="50">
        <f t="shared" si="14"/>
        <v>36.363636363636367</v>
      </c>
    </row>
    <row r="47" spans="1:23" ht="12.75" customHeight="1" x14ac:dyDescent="0.2">
      <c r="A47">
        <f t="shared" si="0"/>
        <v>1</v>
      </c>
      <c r="B47" s="4">
        <v>254</v>
      </c>
      <c r="C47" s="43" t="str">
        <f>VLOOKUP($B47,[1]Sheet1!$A$3:$C$89,2)</f>
        <v>Wave Dancer</v>
      </c>
      <c r="D47" s="43" t="str">
        <f>VLOOKUP($B47,[1]Sheet1!$A$3:$C$89,3)</f>
        <v>R Ineson</v>
      </c>
      <c r="E47" s="44">
        <f>IF(ISNA(VLOOKUP($B47,'Race 1'!$A$5:$I$20,9,FALSE)),"DNC",VLOOKUP($B47,'Race 1'!$A$5:$I$20,9,FALSE))</f>
        <v>2</v>
      </c>
      <c r="F47" s="45">
        <f t="shared" si="15"/>
        <v>80</v>
      </c>
      <c r="G47" s="44">
        <f>IF(ISNA(VLOOKUP($B47,'Race 2'!$A$5:$I$22,9,FALSE)),"DNC",VLOOKUP($B47,'Race 2'!$A$5:$I$22,9,FALSE))</f>
        <v>13</v>
      </c>
      <c r="H47" s="45">
        <f t="shared" si="16"/>
        <v>25</v>
      </c>
      <c r="I47" s="44">
        <f>IF(ISNA(VLOOKUP($B47,'Race 3'!$A$5:$I$22,9,FALSE)),"DNC",VLOOKUP($B47,'Race 3'!$A$5:$I$22,9,FALSE))</f>
        <v>3</v>
      </c>
      <c r="J47" s="45">
        <f t="shared" si="17"/>
        <v>66.666666666666671</v>
      </c>
      <c r="K47" s="44">
        <f>IF(ISNA(VLOOKUP($B47,'Race 4'!$A$5:$I$24,9,FALSE)),"DNC",VLOOKUP($B47,'Race 4'!$A$5:$I$24,9,FALSE))</f>
        <v>1</v>
      </c>
      <c r="L47" s="45">
        <f t="shared" si="18"/>
        <v>100</v>
      </c>
      <c r="M47" s="44">
        <f>IF(ISNA(VLOOKUP($B47,'Race 5'!$A$5:$I$27,9,FALSE)),"DNC",VLOOKUP($B47,'Race 5'!$A$5:$I$27,9,FALSE))</f>
        <v>3</v>
      </c>
      <c r="N47" s="45">
        <f t="shared" si="19"/>
        <v>66.666666666666671</v>
      </c>
      <c r="O47" s="46">
        <f t="shared" si="7"/>
        <v>338.33333333333337</v>
      </c>
      <c r="P47" s="47">
        <f t="shared" si="8"/>
        <v>313.33333333333337</v>
      </c>
      <c r="Q47" s="48">
        <f t="shared" si="20"/>
        <v>3</v>
      </c>
      <c r="R47" s="50">
        <f t="shared" si="9"/>
        <v>25</v>
      </c>
      <c r="S47" s="50">
        <f t="shared" si="10"/>
        <v>80</v>
      </c>
      <c r="T47" s="50">
        <f t="shared" si="11"/>
        <v>25</v>
      </c>
      <c r="U47" s="50">
        <f t="shared" si="12"/>
        <v>66.666666666666671</v>
      </c>
      <c r="V47" s="50">
        <f t="shared" si="13"/>
        <v>100</v>
      </c>
      <c r="W47" s="50">
        <f t="shared" si="14"/>
        <v>66.666666666666671</v>
      </c>
    </row>
    <row r="48" spans="1:23" ht="12.75" customHeight="1" x14ac:dyDescent="0.2">
      <c r="A48">
        <f t="shared" si="0"/>
        <v>1</v>
      </c>
      <c r="B48" s="4">
        <v>256</v>
      </c>
      <c r="C48" s="43" t="str">
        <f>VLOOKUP($B48,[1]Sheet1!$A$3:$C$89,2)</f>
        <v>Front Runner</v>
      </c>
      <c r="D48" s="43" t="str">
        <f>VLOOKUP($B48,[1]Sheet1!$A$3:$C$89,3)</f>
        <v>D Le Page</v>
      </c>
      <c r="E48" s="44">
        <f>IF(ISNA(VLOOKUP($B48,'Race 1'!$A$5:$I$20,9,FALSE)),"DNC",VLOOKUP($B48,'Race 1'!$A$5:$I$20,9,FALSE))</f>
        <v>7</v>
      </c>
      <c r="F48" s="45">
        <f t="shared" si="15"/>
        <v>40</v>
      </c>
      <c r="G48" s="44">
        <f>IF(ISNA(VLOOKUP($B48,'Race 2'!$A$5:$I$22,9,FALSE)),"DNC",VLOOKUP($B48,'Race 2'!$A$5:$I$22,9,FALSE))</f>
        <v>6</v>
      </c>
      <c r="H48" s="45">
        <f t="shared" si="16"/>
        <v>44.444444444444443</v>
      </c>
      <c r="I48" s="44">
        <f>IF(ISNA(VLOOKUP($B48,'Race 3'!$A$5:$I$22,9,FALSE)),"DNC",VLOOKUP($B48,'Race 3'!$A$5:$I$22,9,FALSE))</f>
        <v>5</v>
      </c>
      <c r="J48" s="45">
        <f t="shared" si="17"/>
        <v>50</v>
      </c>
      <c r="K48" s="44">
        <f>IF(ISNA(VLOOKUP($B48,'Race 4'!$A$5:$I$24,9,FALSE)),"DNC",VLOOKUP($B48,'Race 4'!$A$5:$I$24,9,FALSE))</f>
        <v>5</v>
      </c>
      <c r="L48" s="45">
        <f t="shared" si="18"/>
        <v>50</v>
      </c>
      <c r="M48" s="44">
        <f>IF(ISNA(VLOOKUP($B48,'Race 5'!$A$5:$I$27,9,FALSE)),"DNC",VLOOKUP($B48,'Race 5'!$A$5:$I$27,9,FALSE))</f>
        <v>9</v>
      </c>
      <c r="N48" s="45">
        <f t="shared" si="19"/>
        <v>33.333333333333336</v>
      </c>
      <c r="O48" s="46">
        <f>+N48+L48+J48+H48+F48</f>
        <v>217.77777777777777</v>
      </c>
      <c r="P48" s="47">
        <f>+O48-R48</f>
        <v>184.44444444444443</v>
      </c>
      <c r="Q48" s="48">
        <f t="shared" si="20"/>
        <v>6</v>
      </c>
      <c r="R48" s="50">
        <f t="shared" si="9"/>
        <v>33.333333333333336</v>
      </c>
      <c r="S48" s="50">
        <f t="shared" si="10"/>
        <v>40</v>
      </c>
      <c r="T48" s="50">
        <f t="shared" si="11"/>
        <v>44.444444444444443</v>
      </c>
      <c r="U48" s="50">
        <f t="shared" si="12"/>
        <v>50</v>
      </c>
      <c r="V48" s="50">
        <f t="shared" si="13"/>
        <v>50</v>
      </c>
      <c r="W48" s="50">
        <f t="shared" si="14"/>
        <v>33.333333333333336</v>
      </c>
    </row>
    <row r="49" spans="1:23" hidden="1" x14ac:dyDescent="0.2">
      <c r="A49">
        <f t="shared" si="0"/>
        <v>0</v>
      </c>
      <c r="B49" s="4">
        <v>260</v>
      </c>
      <c r="C49" s="43" t="str">
        <f>VLOOKUP($B49,[1]Sheet1!$A$3:$C$89,2)</f>
        <v>Mi Mistress</v>
      </c>
      <c r="D49" s="43" t="str">
        <f>VLOOKUP($B49,[1]Sheet1!$A$3:$C$89,3)</f>
        <v>W Howard</v>
      </c>
      <c r="E49" s="44" t="str">
        <f>IF(ISNA(VLOOKUP($B49,'Race 1'!$A$5:$I$20,9,FALSE)),"DNC",VLOOKUP($B49,'Race 1'!$A$5:$I$20,9,FALSE))</f>
        <v>DNC</v>
      </c>
      <c r="F49" s="45">
        <f t="shared" si="15"/>
        <v>0</v>
      </c>
      <c r="G49" s="44" t="str">
        <f>IF(ISNA(VLOOKUP($B49,'Race 2'!$A$5:$I$22,9,FALSE)),"DNC",VLOOKUP($B49,'Race 2'!$A$5:$I$22,9,FALSE))</f>
        <v>DNC</v>
      </c>
      <c r="H49" s="45">
        <f t="shared" si="16"/>
        <v>0</v>
      </c>
      <c r="I49" s="44" t="str">
        <f>IF(ISNA(VLOOKUP($B49,'Race 3'!$A$5:$I$22,9,FALSE)),"DNC",VLOOKUP($B49,'Race 3'!$A$5:$I$22,9,FALSE))</f>
        <v>DNC</v>
      </c>
      <c r="J49" s="45">
        <f t="shared" si="17"/>
        <v>0</v>
      </c>
      <c r="K49" s="44" t="str">
        <f>IF(ISNA(VLOOKUP($B49,'Race 4'!$A$5:$I$24,9,FALSE)),"DNC",VLOOKUP($B49,'Race 4'!$A$5:$I$24,9,FALSE))</f>
        <v>DNC</v>
      </c>
      <c r="L49" s="45">
        <f t="shared" si="18"/>
        <v>0</v>
      </c>
      <c r="M49" s="44" t="str">
        <f>IF(ISNA(VLOOKUP($B49,'Race 5'!$A$5:$I$27,9,FALSE)),"DNC",VLOOKUP($B49,'Race 5'!$A$5:$I$27,9,FALSE))</f>
        <v>DNC</v>
      </c>
      <c r="N49" s="45">
        <f t="shared" si="19"/>
        <v>0</v>
      </c>
      <c r="O49" s="46">
        <f t="shared" si="7"/>
        <v>0</v>
      </c>
      <c r="P49" s="47">
        <f t="shared" si="8"/>
        <v>0</v>
      </c>
      <c r="Q49" s="48">
        <f t="shared" si="20"/>
        <v>17</v>
      </c>
      <c r="R49" s="50">
        <f t="shared" si="9"/>
        <v>0</v>
      </c>
      <c r="S49" s="50">
        <f t="shared" si="10"/>
        <v>0</v>
      </c>
      <c r="T49" s="50">
        <f t="shared" si="11"/>
        <v>0</v>
      </c>
      <c r="U49" s="50">
        <f t="shared" si="12"/>
        <v>0</v>
      </c>
      <c r="V49" s="50">
        <f t="shared" si="13"/>
        <v>0</v>
      </c>
      <c r="W49" s="50">
        <f t="shared" si="14"/>
        <v>0</v>
      </c>
    </row>
    <row r="50" spans="1:23" hidden="1" x14ac:dyDescent="0.2">
      <c r="A50">
        <f t="shared" si="0"/>
        <v>0</v>
      </c>
      <c r="B50" s="4">
        <v>301</v>
      </c>
      <c r="C50" s="43" t="str">
        <f>VLOOKUP($B50,[1]Sheet1!$A$3:$C$89,2)</f>
        <v>Vave</v>
      </c>
      <c r="D50" s="43" t="str">
        <f>VLOOKUP($B50,[1]Sheet1!$A$3:$C$89,3)</f>
        <v>T Riley</v>
      </c>
      <c r="E50" s="44" t="str">
        <f>IF(ISNA(VLOOKUP($B50,'Race 1'!$A$5:$I$20,9,FALSE)),"DNC",VLOOKUP($B50,'Race 1'!$A$5:$I$20,9,FALSE))</f>
        <v>DNC</v>
      </c>
      <c r="F50" s="45">
        <f t="shared" si="15"/>
        <v>0</v>
      </c>
      <c r="G50" s="44" t="str">
        <f>IF(ISNA(VLOOKUP($B50,'Race 2'!$A$5:$I$22,9,FALSE)),"DNC",VLOOKUP($B50,'Race 2'!$A$5:$I$22,9,FALSE))</f>
        <v>DNC</v>
      </c>
      <c r="H50" s="45">
        <f t="shared" si="16"/>
        <v>0</v>
      </c>
      <c r="I50" s="44" t="str">
        <f>IF(ISNA(VLOOKUP($B50,'Race 3'!$A$5:$I$22,9,FALSE)),"DNC",VLOOKUP($B50,'Race 3'!$A$5:$I$22,9,FALSE))</f>
        <v>DNC</v>
      </c>
      <c r="J50" s="45">
        <f t="shared" si="17"/>
        <v>0</v>
      </c>
      <c r="K50" s="44" t="str">
        <f>IF(ISNA(VLOOKUP($B50,'Race 4'!$A$5:$I$24,9,FALSE)),"DNC",VLOOKUP($B50,'Race 4'!$A$5:$I$24,9,FALSE))</f>
        <v>DNC</v>
      </c>
      <c r="L50" s="45">
        <f t="shared" si="18"/>
        <v>0</v>
      </c>
      <c r="M50" s="44" t="str">
        <f>IF(ISNA(VLOOKUP($B50,'Race 5'!$A$5:$I$27,9,FALSE)),"DNC",VLOOKUP($B50,'Race 5'!$A$5:$I$27,9,FALSE))</f>
        <v>DNC</v>
      </c>
      <c r="N50" s="45">
        <f t="shared" si="19"/>
        <v>0</v>
      </c>
      <c r="O50" s="46">
        <f t="shared" si="7"/>
        <v>0</v>
      </c>
      <c r="P50" s="47">
        <f t="shared" si="8"/>
        <v>0</v>
      </c>
      <c r="Q50" s="48">
        <f t="shared" si="20"/>
        <v>17</v>
      </c>
      <c r="R50" s="50">
        <f t="shared" si="9"/>
        <v>0</v>
      </c>
      <c r="S50" s="50">
        <f t="shared" si="10"/>
        <v>0</v>
      </c>
      <c r="T50" s="50">
        <f t="shared" si="11"/>
        <v>0</v>
      </c>
      <c r="U50" s="50">
        <f t="shared" si="12"/>
        <v>0</v>
      </c>
      <c r="V50" s="50">
        <f t="shared" si="13"/>
        <v>0</v>
      </c>
      <c r="W50" s="50">
        <f t="shared" si="14"/>
        <v>0</v>
      </c>
    </row>
    <row r="51" spans="1:23" ht="12.75" customHeight="1" x14ac:dyDescent="0.2">
      <c r="A51">
        <f t="shared" si="0"/>
        <v>1</v>
      </c>
      <c r="B51" s="4">
        <v>307</v>
      </c>
      <c r="C51" s="43" t="str">
        <f>VLOOKUP($B51,[1]Sheet1!$A$3:$C$89,2)</f>
        <v>Zephere</v>
      </c>
      <c r="D51" s="43" t="str">
        <f>VLOOKUP($B51,[1]Sheet1!$A$3:$C$89,3)</f>
        <v>K Bridges</v>
      </c>
      <c r="E51" s="44">
        <f>IF(ISNA(VLOOKUP($B51,'Race 1'!$A$5:$I$20,9,FALSE)),"DNC",VLOOKUP($B51,'Race 1'!$A$5:$I$20,9,FALSE))</f>
        <v>16</v>
      </c>
      <c r="F51" s="45">
        <f t="shared" si="15"/>
        <v>21.05263157894737</v>
      </c>
      <c r="G51" s="44">
        <f>IF(ISNA(VLOOKUP($B51,'Race 2'!$A$5:$I$22,9,FALSE)),"DNC",VLOOKUP($B51,'Race 2'!$A$5:$I$22,9,FALSE))</f>
        <v>16</v>
      </c>
      <c r="H51" s="45">
        <f t="shared" si="16"/>
        <v>21.05263157894737</v>
      </c>
      <c r="I51" s="44">
        <f>IF(ISNA(VLOOKUP($B51,'Race 3'!$A$5:$I$22,9,FALSE)),"DNC",VLOOKUP($B51,'Race 3'!$A$5:$I$22,9,FALSE))</f>
        <v>16</v>
      </c>
      <c r="J51" s="45">
        <f t="shared" si="17"/>
        <v>21.05263157894737</v>
      </c>
      <c r="K51" s="44">
        <f>IF(ISNA(VLOOKUP($B51,'Race 4'!$A$5:$I$24,9,FALSE)),"DNC",VLOOKUP($B51,'Race 4'!$A$5:$I$24,9,FALSE))</f>
        <v>15</v>
      </c>
      <c r="L51" s="45">
        <f t="shared" si="18"/>
        <v>22.222222222222221</v>
      </c>
      <c r="M51" s="44">
        <f>IF(ISNA(VLOOKUP($B51,'Race 5'!$A$5:$I$27,9,FALSE)),"DNC",VLOOKUP($B51,'Race 5'!$A$5:$I$27,9,FALSE))</f>
        <v>16</v>
      </c>
      <c r="N51" s="45">
        <f t="shared" si="19"/>
        <v>21.05263157894737</v>
      </c>
      <c r="O51" s="46">
        <f t="shared" si="7"/>
        <v>106.43274853801171</v>
      </c>
      <c r="P51" s="47">
        <f t="shared" si="8"/>
        <v>85.380116959064338</v>
      </c>
      <c r="Q51" s="48">
        <f t="shared" si="20"/>
        <v>16</v>
      </c>
      <c r="R51" s="50">
        <f t="shared" si="9"/>
        <v>21.05263157894737</v>
      </c>
      <c r="S51" s="50">
        <f t="shared" si="10"/>
        <v>21.05263157894737</v>
      </c>
      <c r="T51" s="50">
        <f t="shared" si="11"/>
        <v>21.05263157894737</v>
      </c>
      <c r="U51" s="50">
        <f t="shared" si="12"/>
        <v>21.05263157894737</v>
      </c>
      <c r="V51" s="50">
        <f t="shared" si="13"/>
        <v>22.222222222222221</v>
      </c>
      <c r="W51" s="50">
        <f t="shared" si="14"/>
        <v>21.05263157894737</v>
      </c>
    </row>
    <row r="52" spans="1:23" ht="12.75" hidden="1" customHeight="1" x14ac:dyDescent="0.2">
      <c r="A52">
        <f t="shared" si="0"/>
        <v>0</v>
      </c>
      <c r="B52" s="4">
        <v>314</v>
      </c>
      <c r="C52" s="43" t="str">
        <f>VLOOKUP($B52,[1]Sheet1!$A$3:$C$89,2)</f>
        <v>Chortle</v>
      </c>
      <c r="D52" s="43" t="str">
        <f>VLOOKUP($B52,[1]Sheet1!$A$3:$C$89,3)</f>
        <v>G McKenzie</v>
      </c>
      <c r="E52" s="44" t="str">
        <f>IF(ISNA(VLOOKUP($B52,'Race 1'!$A$5:$I$20,9,FALSE)),"DNC",VLOOKUP($B52,'Race 1'!$A$5:$I$20,9,FALSE))</f>
        <v>DNC</v>
      </c>
      <c r="F52" s="45">
        <f t="shared" si="15"/>
        <v>0</v>
      </c>
      <c r="G52" s="44" t="str">
        <f>IF(ISNA(VLOOKUP($B52,'Race 2'!$A$5:$I$22,9,FALSE)),"DNC",VLOOKUP($B52,'Race 2'!$A$5:$I$22,9,FALSE))</f>
        <v>DNC</v>
      </c>
      <c r="H52" s="45">
        <f t="shared" si="16"/>
        <v>0</v>
      </c>
      <c r="I52" s="44" t="str">
        <f>IF(ISNA(VLOOKUP($B52,'Race 3'!$A$5:$I$22,9,FALSE)),"DNC",VLOOKUP($B52,'Race 3'!$A$5:$I$22,9,FALSE))</f>
        <v>DNC</v>
      </c>
      <c r="J52" s="45">
        <f t="shared" si="17"/>
        <v>0</v>
      </c>
      <c r="K52" s="44" t="str">
        <f>IF(ISNA(VLOOKUP($B52,'Race 4'!$A$5:$I$24,9,FALSE)),"DNC",VLOOKUP($B52,'Race 4'!$A$5:$I$24,9,FALSE))</f>
        <v>DNC</v>
      </c>
      <c r="L52" s="45">
        <f t="shared" si="18"/>
        <v>0</v>
      </c>
      <c r="M52" s="44" t="str">
        <f>IF(ISNA(VLOOKUP($B52,'Race 5'!$A$5:$I$27,9,FALSE)),"DNC",VLOOKUP($B52,'Race 5'!$A$5:$I$27,9,FALSE))</f>
        <v>DNC</v>
      </c>
      <c r="N52" s="45">
        <f t="shared" si="19"/>
        <v>0</v>
      </c>
      <c r="O52" s="46">
        <f t="shared" si="7"/>
        <v>0</v>
      </c>
      <c r="P52" s="47">
        <f t="shared" si="8"/>
        <v>0</v>
      </c>
      <c r="Q52" s="48">
        <f t="shared" si="20"/>
        <v>17</v>
      </c>
      <c r="R52" s="50">
        <f t="shared" si="9"/>
        <v>0</v>
      </c>
      <c r="S52" s="50">
        <f t="shared" si="10"/>
        <v>0</v>
      </c>
      <c r="T52" s="50">
        <f t="shared" si="11"/>
        <v>0</v>
      </c>
      <c r="U52" s="50">
        <f t="shared" si="12"/>
        <v>0</v>
      </c>
      <c r="V52" s="50">
        <f t="shared" si="13"/>
        <v>0</v>
      </c>
      <c r="W52" s="50">
        <f t="shared" si="14"/>
        <v>0</v>
      </c>
    </row>
    <row r="53" spans="1:23" hidden="1" x14ac:dyDescent="0.2">
      <c r="A53">
        <f t="shared" si="0"/>
        <v>0</v>
      </c>
      <c r="B53" s="4">
        <v>316</v>
      </c>
      <c r="C53" s="43" t="str">
        <f>VLOOKUP($B53,[1]Sheet1!$A$3:$C$89,2)</f>
        <v>Red Hot Prawn</v>
      </c>
      <c r="D53" s="43" t="str">
        <f>VLOOKUP($B53,[1]Sheet1!$A$3:$C$89,3)</f>
        <v>T Ornsby</v>
      </c>
      <c r="E53" s="44" t="str">
        <f>IF(ISNA(VLOOKUP($B53,'Race 1'!$A$5:$I$20,9,FALSE)),"DNC",VLOOKUP($B53,'Race 1'!$A$5:$I$20,9,FALSE))</f>
        <v>DNC</v>
      </c>
      <c r="F53" s="45">
        <f t="shared" si="15"/>
        <v>0</v>
      </c>
      <c r="G53" s="44" t="str">
        <f>IF(ISNA(VLOOKUP($B53,'Race 2'!$A$5:$I$22,9,FALSE)),"DNC",VLOOKUP($B53,'Race 2'!$A$5:$I$22,9,FALSE))</f>
        <v>DNC</v>
      </c>
      <c r="H53" s="45">
        <f t="shared" si="16"/>
        <v>0</v>
      </c>
      <c r="I53" s="44" t="str">
        <f>IF(ISNA(VLOOKUP($B53,'Race 3'!$A$5:$I$22,9,FALSE)),"DNC",VLOOKUP($B53,'Race 3'!$A$5:$I$22,9,FALSE))</f>
        <v>DNC</v>
      </c>
      <c r="J53" s="45">
        <f t="shared" si="17"/>
        <v>0</v>
      </c>
      <c r="K53" s="44" t="str">
        <f>IF(ISNA(VLOOKUP($B53,'Race 4'!$A$5:$I$24,9,FALSE)),"DNC",VLOOKUP($B53,'Race 4'!$A$5:$I$24,9,FALSE))</f>
        <v>DNC</v>
      </c>
      <c r="L53" s="45">
        <f t="shared" si="18"/>
        <v>0</v>
      </c>
      <c r="M53" s="44" t="str">
        <f>IF(ISNA(VLOOKUP($B53,'Race 5'!$A$5:$I$27,9,FALSE)),"DNC",VLOOKUP($B53,'Race 5'!$A$5:$I$27,9,FALSE))</f>
        <v>DNC</v>
      </c>
      <c r="N53" s="45">
        <f t="shared" si="19"/>
        <v>0</v>
      </c>
      <c r="O53" s="46">
        <f t="shared" si="7"/>
        <v>0</v>
      </c>
      <c r="P53" s="47">
        <f t="shared" si="8"/>
        <v>0</v>
      </c>
      <c r="Q53" s="48">
        <f t="shared" si="20"/>
        <v>17</v>
      </c>
      <c r="R53" s="50">
        <f t="shared" si="9"/>
        <v>0</v>
      </c>
      <c r="S53" s="50">
        <f t="shared" si="10"/>
        <v>0</v>
      </c>
      <c r="T53" s="50">
        <f t="shared" si="11"/>
        <v>0</v>
      </c>
      <c r="U53" s="50">
        <f t="shared" si="12"/>
        <v>0</v>
      </c>
      <c r="V53" s="50">
        <f t="shared" si="13"/>
        <v>0</v>
      </c>
      <c r="W53" s="50">
        <f t="shared" si="14"/>
        <v>0</v>
      </c>
    </row>
    <row r="54" spans="1:23" ht="12.75" customHeight="1" x14ac:dyDescent="0.2">
      <c r="A54">
        <f t="shared" si="0"/>
        <v>1</v>
      </c>
      <c r="B54" s="4">
        <v>317</v>
      </c>
      <c r="C54" s="43" t="str">
        <f>VLOOKUP($B54,[1]Sheet1!$A$3:$C$89,2)</f>
        <v>Cairnbrae Flyer</v>
      </c>
      <c r="D54" s="43" t="str">
        <f>VLOOKUP($B54,[1]Sheet1!$A$3:$C$89,3)</f>
        <v>M Hay</v>
      </c>
      <c r="E54" s="44">
        <f>IF(ISNA(VLOOKUP($B54,'Race 1'!$A$5:$I$20,9,FALSE)),"DNC",VLOOKUP($B54,'Race 1'!$A$5:$I$20,9,FALSE))</f>
        <v>5</v>
      </c>
      <c r="F54" s="45">
        <f t="shared" si="15"/>
        <v>50</v>
      </c>
      <c r="G54" s="44">
        <f>IF(ISNA(VLOOKUP($B54,'Race 2'!$A$5:$I$22,9,FALSE)),"DNC",VLOOKUP($B54,'Race 2'!$A$5:$I$22,9,FALSE))</f>
        <v>10</v>
      </c>
      <c r="H54" s="45">
        <f t="shared" si="16"/>
        <v>30.76923076923077</v>
      </c>
      <c r="I54" s="44">
        <f>IF(ISNA(VLOOKUP($B54,'Race 3'!$A$5:$I$22,9,FALSE)),"DNC",VLOOKUP($B54,'Race 3'!$A$5:$I$22,9,FALSE))</f>
        <v>9</v>
      </c>
      <c r="J54" s="45">
        <f t="shared" si="17"/>
        <v>33.333333333333336</v>
      </c>
      <c r="K54" s="44">
        <f>IF(ISNA(VLOOKUP($B54,'Race 4'!$A$5:$I$24,9,FALSE)),"DNC",VLOOKUP($B54,'Race 4'!$A$5:$I$24,9,FALSE))</f>
        <v>12</v>
      </c>
      <c r="L54" s="45">
        <f t="shared" si="18"/>
        <v>26.666666666666668</v>
      </c>
      <c r="M54" s="44">
        <f>IF(ISNA(VLOOKUP($B54,'Race 5'!$A$5:$I$27,9,FALSE)),"DNC",VLOOKUP($B54,'Race 5'!$A$5:$I$27,9,FALSE))</f>
        <v>11</v>
      </c>
      <c r="N54" s="45">
        <f t="shared" si="19"/>
        <v>28.571428571428573</v>
      </c>
      <c r="O54" s="46">
        <f t="shared" si="7"/>
        <v>169.34065934065936</v>
      </c>
      <c r="P54" s="47">
        <f t="shared" si="8"/>
        <v>142.6739926739927</v>
      </c>
      <c r="Q54" s="48">
        <f t="shared" si="20"/>
        <v>11</v>
      </c>
      <c r="R54" s="50">
        <f t="shared" si="9"/>
        <v>26.666666666666668</v>
      </c>
      <c r="S54" s="50">
        <f t="shared" si="10"/>
        <v>50</v>
      </c>
      <c r="T54" s="50">
        <f t="shared" si="11"/>
        <v>30.76923076923077</v>
      </c>
      <c r="U54" s="50">
        <f t="shared" si="12"/>
        <v>33.333333333333336</v>
      </c>
      <c r="V54" s="50">
        <f t="shared" si="13"/>
        <v>26.666666666666668</v>
      </c>
      <c r="W54" s="50">
        <f t="shared" si="14"/>
        <v>28.571428571428573</v>
      </c>
    </row>
    <row r="55" spans="1:23" ht="12.75" hidden="1" customHeight="1" x14ac:dyDescent="0.2">
      <c r="A55">
        <f t="shared" si="0"/>
        <v>0</v>
      </c>
      <c r="B55" s="4">
        <v>318</v>
      </c>
      <c r="C55" s="43" t="str">
        <f>VLOOKUP($B55,[1]Sheet1!$A$3:$C$89,2)</f>
        <v>Saunter</v>
      </c>
      <c r="D55" s="43" t="str">
        <f>VLOOKUP($B55,[1]Sheet1!$A$3:$C$89,3)</f>
        <v>T Park</v>
      </c>
      <c r="E55" s="44" t="str">
        <f>IF(ISNA(VLOOKUP($B55,'Race 1'!$A$5:$I$20,9,FALSE)),"DNC",VLOOKUP($B55,'Race 1'!$A$5:$I$20,9,FALSE))</f>
        <v>DNC</v>
      </c>
      <c r="F55" s="45">
        <f t="shared" si="15"/>
        <v>0</v>
      </c>
      <c r="G55" s="44" t="str">
        <f>IF(ISNA(VLOOKUP($B55,'Race 2'!$A$5:$I$22,9,FALSE)),"DNC",VLOOKUP($B55,'Race 2'!$A$5:$I$22,9,FALSE))</f>
        <v>DNC</v>
      </c>
      <c r="H55" s="45">
        <f t="shared" si="16"/>
        <v>0</v>
      </c>
      <c r="I55" s="44" t="str">
        <f>IF(ISNA(VLOOKUP($B55,'Race 3'!$A$5:$I$22,9,FALSE)),"DNC",VLOOKUP($B55,'Race 3'!$A$5:$I$22,9,FALSE))</f>
        <v>DNC</v>
      </c>
      <c r="J55" s="45">
        <f t="shared" si="17"/>
        <v>0</v>
      </c>
      <c r="K55" s="44" t="str">
        <f>IF(ISNA(VLOOKUP($B55,'Race 4'!$A$5:$I$24,9,FALSE)),"DNC",VLOOKUP($B55,'Race 4'!$A$5:$I$24,9,FALSE))</f>
        <v>DNC</v>
      </c>
      <c r="L55" s="45">
        <f t="shared" si="18"/>
        <v>0</v>
      </c>
      <c r="M55" s="44" t="str">
        <f>IF(ISNA(VLOOKUP($B55,'Race 5'!$A$5:$I$27,9,FALSE)),"DNC",VLOOKUP($B55,'Race 5'!$A$5:$I$27,9,FALSE))</f>
        <v>DNC</v>
      </c>
      <c r="N55" s="45">
        <f t="shared" si="19"/>
        <v>0</v>
      </c>
      <c r="O55" s="46">
        <f t="shared" si="7"/>
        <v>0</v>
      </c>
      <c r="P55" s="47">
        <f t="shared" si="8"/>
        <v>0</v>
      </c>
      <c r="Q55" s="48">
        <f t="shared" si="20"/>
        <v>17</v>
      </c>
      <c r="R55" s="50">
        <f t="shared" si="9"/>
        <v>0</v>
      </c>
      <c r="S55" s="50">
        <f t="shared" si="10"/>
        <v>0</v>
      </c>
      <c r="T55" s="50">
        <f t="shared" si="11"/>
        <v>0</v>
      </c>
      <c r="U55" s="50">
        <f t="shared" si="12"/>
        <v>0</v>
      </c>
      <c r="V55" s="50">
        <f t="shared" si="13"/>
        <v>0</v>
      </c>
      <c r="W55" s="50">
        <f t="shared" si="14"/>
        <v>0</v>
      </c>
    </row>
    <row r="56" spans="1:23" hidden="1" x14ac:dyDescent="0.2">
      <c r="A56">
        <f t="shared" si="0"/>
        <v>0</v>
      </c>
      <c r="B56" s="4">
        <v>319</v>
      </c>
      <c r="C56" s="43" t="str">
        <f>VLOOKUP($B56,[1]Sheet1!$A$3:$C$89,2)</f>
        <v>Shogun</v>
      </c>
      <c r="D56" s="43" t="str">
        <f>VLOOKUP($B56,[1]Sheet1!$A$3:$C$89,3)</f>
        <v>G Hutt</v>
      </c>
      <c r="E56" s="44" t="str">
        <f>IF(ISNA(VLOOKUP($B56,'Race 1'!$A$5:$I$20,9,FALSE)),"DNC",VLOOKUP($B56,'Race 1'!$A$5:$I$20,9,FALSE))</f>
        <v>DNC</v>
      </c>
      <c r="F56" s="45">
        <f t="shared" si="15"/>
        <v>0</v>
      </c>
      <c r="G56" s="44" t="str">
        <f>IF(ISNA(VLOOKUP($B56,'Race 2'!$A$5:$I$22,9,FALSE)),"DNC",VLOOKUP($B56,'Race 2'!$A$5:$I$22,9,FALSE))</f>
        <v>DNC</v>
      </c>
      <c r="H56" s="45">
        <f t="shared" si="16"/>
        <v>0</v>
      </c>
      <c r="I56" s="44" t="str">
        <f>IF(ISNA(VLOOKUP($B56,'Race 3'!$A$5:$I$22,9,FALSE)),"DNC",VLOOKUP($B56,'Race 3'!$A$5:$I$22,9,FALSE))</f>
        <v>DNC</v>
      </c>
      <c r="J56" s="45">
        <f t="shared" si="17"/>
        <v>0</v>
      </c>
      <c r="K56" s="44" t="str">
        <f>IF(ISNA(VLOOKUP($B56,'Race 4'!$A$5:$I$24,9,FALSE)),"DNC",VLOOKUP($B56,'Race 4'!$A$5:$I$24,9,FALSE))</f>
        <v>DNC</v>
      </c>
      <c r="L56" s="45">
        <f t="shared" si="18"/>
        <v>0</v>
      </c>
      <c r="M56" s="44" t="str">
        <f>IF(ISNA(VLOOKUP($B56,'Race 5'!$A$5:$I$27,9,FALSE)),"DNC",VLOOKUP($B56,'Race 5'!$A$5:$I$27,9,FALSE))</f>
        <v>DNC</v>
      </c>
      <c r="N56" s="45">
        <f t="shared" si="19"/>
        <v>0</v>
      </c>
      <c r="O56" s="46">
        <f t="shared" si="7"/>
        <v>0</v>
      </c>
      <c r="P56" s="47">
        <f t="shared" si="8"/>
        <v>0</v>
      </c>
      <c r="Q56" s="48">
        <f t="shared" si="20"/>
        <v>17</v>
      </c>
      <c r="R56" s="50">
        <f t="shared" si="9"/>
        <v>0</v>
      </c>
      <c r="S56" s="50">
        <f t="shared" si="10"/>
        <v>0</v>
      </c>
      <c r="T56" s="50">
        <f t="shared" si="11"/>
        <v>0</v>
      </c>
      <c r="U56" s="50">
        <f t="shared" si="12"/>
        <v>0</v>
      </c>
      <c r="V56" s="50">
        <f t="shared" si="13"/>
        <v>0</v>
      </c>
      <c r="W56" s="50">
        <f t="shared" si="14"/>
        <v>0</v>
      </c>
    </row>
    <row r="57" spans="1:23" hidden="1" x14ac:dyDescent="0.2">
      <c r="A57">
        <f t="shared" si="0"/>
        <v>0</v>
      </c>
      <c r="B57" s="4">
        <v>320</v>
      </c>
      <c r="C57" s="43" t="str">
        <f>VLOOKUP($B57,[1]Sheet1!$A$3:$C$89,2)</f>
        <v>William Tell</v>
      </c>
      <c r="D57" s="43" t="str">
        <f>VLOOKUP($B57,[1]Sheet1!$A$3:$C$89,3)</f>
        <v>K Dawson</v>
      </c>
      <c r="E57" s="44" t="str">
        <f>IF(ISNA(VLOOKUP($B57,'Race 1'!$A$5:$I$20,9,FALSE)),"DNC",VLOOKUP($B57,'Race 1'!$A$5:$I$20,9,FALSE))</f>
        <v>DNC</v>
      </c>
      <c r="F57" s="45">
        <f t="shared" si="15"/>
        <v>0</v>
      </c>
      <c r="G57" s="44" t="str">
        <f>IF(ISNA(VLOOKUP($B57,'Race 2'!$A$5:$I$22,9,FALSE)),"DNC",VLOOKUP($B57,'Race 2'!$A$5:$I$22,9,FALSE))</f>
        <v>DNC</v>
      </c>
      <c r="H57" s="45">
        <f t="shared" si="16"/>
        <v>0</v>
      </c>
      <c r="I57" s="44" t="str">
        <f>IF(ISNA(VLOOKUP($B57,'Race 3'!$A$5:$I$22,9,FALSE)),"DNC",VLOOKUP($B57,'Race 3'!$A$5:$I$22,9,FALSE))</f>
        <v>DNC</v>
      </c>
      <c r="J57" s="45">
        <f t="shared" si="17"/>
        <v>0</v>
      </c>
      <c r="K57" s="44" t="str">
        <f>IF(ISNA(VLOOKUP($B57,'Race 4'!$A$5:$I$24,9,FALSE)),"DNC",VLOOKUP($B57,'Race 4'!$A$5:$I$24,9,FALSE))</f>
        <v>DNC</v>
      </c>
      <c r="L57" s="45">
        <f t="shared" si="18"/>
        <v>0</v>
      </c>
      <c r="M57" s="44" t="str">
        <f>IF(ISNA(VLOOKUP($B57,'Race 5'!$A$5:$I$27,9,FALSE)),"DNC",VLOOKUP($B57,'Race 5'!$A$5:$I$27,9,FALSE))</f>
        <v>DNC</v>
      </c>
      <c r="N57" s="45">
        <f t="shared" si="19"/>
        <v>0</v>
      </c>
      <c r="O57" s="46">
        <f t="shared" si="7"/>
        <v>0</v>
      </c>
      <c r="P57" s="47">
        <f t="shared" si="8"/>
        <v>0</v>
      </c>
      <c r="Q57" s="48">
        <f t="shared" si="20"/>
        <v>17</v>
      </c>
      <c r="R57" s="50">
        <f t="shared" si="9"/>
        <v>0</v>
      </c>
      <c r="S57" s="50">
        <f t="shared" si="10"/>
        <v>0</v>
      </c>
      <c r="T57" s="50">
        <f t="shared" si="11"/>
        <v>0</v>
      </c>
      <c r="U57" s="50">
        <f t="shared" si="12"/>
        <v>0</v>
      </c>
      <c r="V57" s="50">
        <f t="shared" si="13"/>
        <v>0</v>
      </c>
      <c r="W57" s="50">
        <f t="shared" si="14"/>
        <v>0</v>
      </c>
    </row>
    <row r="58" spans="1:23" hidden="1" x14ac:dyDescent="0.2">
      <c r="A58">
        <f t="shared" si="0"/>
        <v>0</v>
      </c>
      <c r="B58" s="4">
        <v>321</v>
      </c>
      <c r="C58" s="43" t="str">
        <f>VLOOKUP($B58,[1]Sheet1!$A$3:$C$89,2)</f>
        <v>Alcyone</v>
      </c>
      <c r="D58" s="43" t="str">
        <f>VLOOKUP($B58,[1]Sheet1!$A$3:$C$89,3)</f>
        <v>P Drummond</v>
      </c>
      <c r="E58" s="44" t="str">
        <f>IF(ISNA(VLOOKUP($B58,'Race 1'!$A$5:$I$20,9,FALSE)),"DNC",VLOOKUP($B58,'Race 1'!$A$5:$I$20,9,FALSE))</f>
        <v>DNC</v>
      </c>
      <c r="F58" s="45">
        <f t="shared" si="15"/>
        <v>0</v>
      </c>
      <c r="G58" s="44" t="str">
        <f>IF(ISNA(VLOOKUP($B58,'Race 2'!$A$5:$I$22,9,FALSE)),"DNC",VLOOKUP($B58,'Race 2'!$A$5:$I$22,9,FALSE))</f>
        <v>DNC</v>
      </c>
      <c r="H58" s="45">
        <f t="shared" si="16"/>
        <v>0</v>
      </c>
      <c r="I58" s="44" t="str">
        <f>IF(ISNA(VLOOKUP($B58,'Race 3'!$A$5:$I$22,9,FALSE)),"DNC",VLOOKUP($B58,'Race 3'!$A$5:$I$22,9,FALSE))</f>
        <v>DNC</v>
      </c>
      <c r="J58" s="45">
        <f t="shared" si="17"/>
        <v>0</v>
      </c>
      <c r="K58" s="44" t="str">
        <f>IF(ISNA(VLOOKUP($B58,'Race 4'!$A$5:$I$24,9,FALSE)),"DNC",VLOOKUP($B58,'Race 4'!$A$5:$I$24,9,FALSE))</f>
        <v>DNC</v>
      </c>
      <c r="L58" s="45">
        <f t="shared" si="18"/>
        <v>0</v>
      </c>
      <c r="M58" s="44" t="str">
        <f>IF(ISNA(VLOOKUP($B58,'Race 5'!$A$5:$I$27,9,FALSE)),"DNC",VLOOKUP($B58,'Race 5'!$A$5:$I$27,9,FALSE))</f>
        <v>DNC</v>
      </c>
      <c r="N58" s="45">
        <f t="shared" si="19"/>
        <v>0</v>
      </c>
      <c r="O58" s="46">
        <f t="shared" si="7"/>
        <v>0</v>
      </c>
      <c r="P58" s="47">
        <f t="shared" si="8"/>
        <v>0</v>
      </c>
      <c r="Q58" s="48">
        <f t="shared" si="20"/>
        <v>17</v>
      </c>
      <c r="R58" s="50">
        <f t="shared" si="9"/>
        <v>0</v>
      </c>
      <c r="S58" s="50">
        <f t="shared" si="10"/>
        <v>0</v>
      </c>
      <c r="T58" s="50">
        <f t="shared" si="11"/>
        <v>0</v>
      </c>
      <c r="U58" s="50">
        <f t="shared" si="12"/>
        <v>0</v>
      </c>
      <c r="V58" s="50">
        <f t="shared" si="13"/>
        <v>0</v>
      </c>
      <c r="W58" s="50">
        <f t="shared" si="14"/>
        <v>0</v>
      </c>
    </row>
    <row r="59" spans="1:23" ht="12.75" customHeight="1" x14ac:dyDescent="0.2">
      <c r="A59">
        <f t="shared" si="0"/>
        <v>1</v>
      </c>
      <c r="B59" s="4">
        <v>322</v>
      </c>
      <c r="C59" s="43" t="str">
        <f>VLOOKUP($B59,[1]Sheet1!$A$3:$C$89,2)</f>
        <v>Victoria</v>
      </c>
      <c r="D59" s="43" t="str">
        <f>VLOOKUP($B59,[1]Sheet1!$A$3:$C$89,3)</f>
        <v>P Stokell</v>
      </c>
      <c r="E59" s="44">
        <f>IF(ISNA(VLOOKUP($B59,'Race 1'!$A$5:$I$20,9,FALSE)),"DNC",VLOOKUP($B59,'Race 1'!$A$5:$I$20,9,FALSE))</f>
        <v>14</v>
      </c>
      <c r="F59" s="45">
        <f t="shared" si="15"/>
        <v>23.529411764705884</v>
      </c>
      <c r="G59" s="44">
        <f>IF(ISNA(VLOOKUP($B59,'Race 2'!$A$5:$I$22,9,FALSE)),"DNC",VLOOKUP($B59,'Race 2'!$A$5:$I$22,9,FALSE))</f>
        <v>5</v>
      </c>
      <c r="H59" s="45">
        <f t="shared" si="16"/>
        <v>50</v>
      </c>
      <c r="I59" s="44">
        <f>IF(ISNA(VLOOKUP($B59,'Race 3'!$A$5:$I$22,9,FALSE)),"DNC",VLOOKUP($B59,'Race 3'!$A$5:$I$22,9,FALSE))</f>
        <v>7</v>
      </c>
      <c r="J59" s="45">
        <f t="shared" si="17"/>
        <v>40</v>
      </c>
      <c r="K59" s="44" t="str">
        <f>IF(ISNA(VLOOKUP($B59,'Race 4'!$A$5:$I$24,9,FALSE)),"DNC",VLOOKUP($B59,'Race 4'!$A$5:$I$24,9,FALSE))</f>
        <v>OCS</v>
      </c>
      <c r="L59" s="45">
        <f t="shared" si="18"/>
        <v>0</v>
      </c>
      <c r="M59" s="44">
        <f>IF(ISNA(VLOOKUP($B59,'Race 5'!$A$5:$I$27,9,FALSE)),"DNC",VLOOKUP($B59,'Race 5'!$A$5:$I$27,9,FALSE))</f>
        <v>10</v>
      </c>
      <c r="N59" s="45">
        <f t="shared" si="19"/>
        <v>30.76923076923077</v>
      </c>
      <c r="O59" s="46">
        <f t="shared" si="7"/>
        <v>144.29864253393666</v>
      </c>
      <c r="P59" s="47">
        <f t="shared" si="8"/>
        <v>144.29864253393666</v>
      </c>
      <c r="Q59" s="48">
        <f t="shared" si="20"/>
        <v>10</v>
      </c>
      <c r="R59" s="50">
        <f t="shared" si="9"/>
        <v>0</v>
      </c>
      <c r="S59" s="50">
        <f t="shared" si="10"/>
        <v>23.529411764705884</v>
      </c>
      <c r="T59" s="50">
        <f t="shared" si="11"/>
        <v>50</v>
      </c>
      <c r="U59" s="50">
        <f t="shared" si="12"/>
        <v>40</v>
      </c>
      <c r="V59" s="50">
        <f t="shared" si="13"/>
        <v>0</v>
      </c>
      <c r="W59" s="50">
        <f t="shared" si="14"/>
        <v>30.76923076923077</v>
      </c>
    </row>
    <row r="60" spans="1:23" hidden="1" x14ac:dyDescent="0.2">
      <c r="A60">
        <f t="shared" si="0"/>
        <v>0</v>
      </c>
      <c r="B60" s="4">
        <v>323</v>
      </c>
      <c r="C60" s="43" t="str">
        <f>VLOOKUP($B60,[1]Sheet1!$A$3:$C$89,2)</f>
        <v>Exception</v>
      </c>
      <c r="D60" s="43" t="str">
        <f>VLOOKUP($B60,[1]Sheet1!$A$3:$C$89,3)</f>
        <v>R Wenham</v>
      </c>
      <c r="E60" s="44" t="str">
        <f>IF(ISNA(VLOOKUP($B60,'Race 1'!$A$5:$I$20,9,FALSE)),"DNC",VLOOKUP($B60,'Race 1'!$A$5:$I$20,9,FALSE))</f>
        <v>DNC</v>
      </c>
      <c r="F60" s="45">
        <f t="shared" si="15"/>
        <v>0</v>
      </c>
      <c r="G60" s="44" t="str">
        <f>IF(ISNA(VLOOKUP($B60,'Race 2'!$A$5:$I$22,9,FALSE)),"DNC",VLOOKUP($B60,'Race 2'!$A$5:$I$22,9,FALSE))</f>
        <v>DNC</v>
      </c>
      <c r="H60" s="45">
        <f t="shared" si="16"/>
        <v>0</v>
      </c>
      <c r="I60" s="44" t="str">
        <f>IF(ISNA(VLOOKUP($B60,'Race 3'!$A$5:$I$22,9,FALSE)),"DNC",VLOOKUP($B60,'Race 3'!$A$5:$I$22,9,FALSE))</f>
        <v>DNC</v>
      </c>
      <c r="J60" s="45">
        <f t="shared" si="17"/>
        <v>0</v>
      </c>
      <c r="K60" s="44" t="str">
        <f>IF(ISNA(VLOOKUP($B60,'Race 4'!$A$5:$I$24,9,FALSE)),"DNC",VLOOKUP($B60,'Race 4'!$A$5:$I$24,9,FALSE))</f>
        <v>DNC</v>
      </c>
      <c r="L60" s="45">
        <f t="shared" si="18"/>
        <v>0</v>
      </c>
      <c r="M60" s="44" t="str">
        <f>IF(ISNA(VLOOKUP($B60,'Race 5'!$A$5:$I$27,9,FALSE)),"DNC",VLOOKUP($B60,'Race 5'!$A$5:$I$27,9,FALSE))</f>
        <v>DNC</v>
      </c>
      <c r="N60" s="45">
        <f t="shared" si="19"/>
        <v>0</v>
      </c>
      <c r="O60" s="46">
        <f t="shared" si="7"/>
        <v>0</v>
      </c>
      <c r="P60" s="47">
        <f t="shared" si="8"/>
        <v>0</v>
      </c>
      <c r="Q60" s="48">
        <f t="shared" si="20"/>
        <v>17</v>
      </c>
      <c r="R60" s="50">
        <f t="shared" si="9"/>
        <v>0</v>
      </c>
      <c r="S60" s="50">
        <f t="shared" si="10"/>
        <v>0</v>
      </c>
      <c r="T60" s="50">
        <f t="shared" si="11"/>
        <v>0</v>
      </c>
      <c r="U60" s="50">
        <f t="shared" si="12"/>
        <v>0</v>
      </c>
      <c r="V60" s="50">
        <f t="shared" si="13"/>
        <v>0</v>
      </c>
      <c r="W60" s="50">
        <f t="shared" si="14"/>
        <v>0</v>
      </c>
    </row>
    <row r="61" spans="1:23" hidden="1" x14ac:dyDescent="0.2">
      <c r="A61">
        <f t="shared" si="0"/>
        <v>0</v>
      </c>
      <c r="B61" s="4">
        <v>324</v>
      </c>
      <c r="C61" s="43" t="str">
        <f>VLOOKUP($B61,[1]Sheet1!$A$3:$C$89,2)</f>
        <v>Bonnie</v>
      </c>
      <c r="D61" s="43" t="str">
        <f>VLOOKUP($B61,[1]Sheet1!$A$3:$C$89,3)</f>
        <v>G Hore</v>
      </c>
      <c r="E61" s="44" t="str">
        <f>IF(ISNA(VLOOKUP($B61,'Race 1'!$A$5:$I$20,9,FALSE)),"DNC",VLOOKUP($B61,'Race 1'!$A$5:$I$20,9,FALSE))</f>
        <v>DNC</v>
      </c>
      <c r="F61" s="45">
        <f t="shared" si="15"/>
        <v>0</v>
      </c>
      <c r="G61" s="44" t="str">
        <f>IF(ISNA(VLOOKUP($B61,'Race 2'!$A$5:$I$22,9,FALSE)),"DNC",VLOOKUP($B61,'Race 2'!$A$5:$I$22,9,FALSE))</f>
        <v>DNC</v>
      </c>
      <c r="H61" s="45">
        <f t="shared" si="16"/>
        <v>0</v>
      </c>
      <c r="I61" s="44" t="str">
        <f>IF(ISNA(VLOOKUP($B61,'Race 3'!$A$5:$I$22,9,FALSE)),"DNC",VLOOKUP($B61,'Race 3'!$A$5:$I$22,9,FALSE))</f>
        <v>DNC</v>
      </c>
      <c r="J61" s="45">
        <f t="shared" si="17"/>
        <v>0</v>
      </c>
      <c r="K61" s="44" t="str">
        <f>IF(ISNA(VLOOKUP($B61,'Race 4'!$A$5:$I$24,9,FALSE)),"DNC",VLOOKUP($B61,'Race 4'!$A$5:$I$24,9,FALSE))</f>
        <v>DNC</v>
      </c>
      <c r="L61" s="45">
        <f t="shared" si="18"/>
        <v>0</v>
      </c>
      <c r="M61" s="44" t="str">
        <f>IF(ISNA(VLOOKUP($B61,'Race 5'!$A$5:$I$27,9,FALSE)),"DNC",VLOOKUP($B61,'Race 5'!$A$5:$I$27,9,FALSE))</f>
        <v>DNC</v>
      </c>
      <c r="N61" s="45">
        <f t="shared" si="19"/>
        <v>0</v>
      </c>
      <c r="O61" s="46">
        <f t="shared" si="7"/>
        <v>0</v>
      </c>
      <c r="P61" s="47">
        <f t="shared" si="8"/>
        <v>0</v>
      </c>
      <c r="Q61" s="48">
        <f t="shared" si="20"/>
        <v>17</v>
      </c>
      <c r="R61" s="50">
        <f t="shared" si="9"/>
        <v>0</v>
      </c>
      <c r="S61" s="50">
        <f t="shared" si="10"/>
        <v>0</v>
      </c>
      <c r="T61" s="50">
        <f t="shared" si="11"/>
        <v>0</v>
      </c>
      <c r="U61" s="50">
        <f t="shared" si="12"/>
        <v>0</v>
      </c>
      <c r="V61" s="50">
        <f t="shared" si="13"/>
        <v>0</v>
      </c>
      <c r="W61" s="50">
        <f t="shared" si="14"/>
        <v>0</v>
      </c>
    </row>
    <row r="62" spans="1:23" hidden="1" x14ac:dyDescent="0.2">
      <c r="A62">
        <f t="shared" si="0"/>
        <v>0</v>
      </c>
      <c r="B62" s="4">
        <v>326</v>
      </c>
      <c r="C62" s="43" t="str">
        <f>VLOOKUP($B62,[1]Sheet1!$A$3:$C$89,2)</f>
        <v>Tracker</v>
      </c>
      <c r="D62" s="43" t="str">
        <f>VLOOKUP($B62,[1]Sheet1!$A$3:$C$89,3)</f>
        <v>T Park</v>
      </c>
      <c r="E62" s="44" t="str">
        <f>IF(ISNA(VLOOKUP($B62,'Race 1'!$A$5:$I$20,9,FALSE)),"DNC",VLOOKUP($B62,'Race 1'!$A$5:$I$20,9,FALSE))</f>
        <v>DNC</v>
      </c>
      <c r="F62" s="45">
        <f t="shared" si="15"/>
        <v>0</v>
      </c>
      <c r="G62" s="44" t="str">
        <f>IF(ISNA(VLOOKUP($B62,'Race 2'!$A$5:$I$22,9,FALSE)),"DNC",VLOOKUP($B62,'Race 2'!$A$5:$I$22,9,FALSE))</f>
        <v>DNC</v>
      </c>
      <c r="H62" s="45">
        <f t="shared" si="16"/>
        <v>0</v>
      </c>
      <c r="I62" s="44" t="str">
        <f>IF(ISNA(VLOOKUP($B62,'Race 3'!$A$5:$I$22,9,FALSE)),"DNC",VLOOKUP($B62,'Race 3'!$A$5:$I$22,9,FALSE))</f>
        <v>DNC</v>
      </c>
      <c r="J62" s="45">
        <f t="shared" si="17"/>
        <v>0</v>
      </c>
      <c r="K62" s="44" t="str">
        <f>IF(ISNA(VLOOKUP($B62,'Race 4'!$A$5:$I$24,9,FALSE)),"DNC",VLOOKUP($B62,'Race 4'!$A$5:$I$24,9,FALSE))</f>
        <v>DNC</v>
      </c>
      <c r="L62" s="45">
        <f t="shared" si="18"/>
        <v>0</v>
      </c>
      <c r="M62" s="44" t="str">
        <f>IF(ISNA(VLOOKUP($B62,'Race 5'!$A$5:$I$27,9,FALSE)),"DNC",VLOOKUP($B62,'Race 5'!$A$5:$I$27,9,FALSE))</f>
        <v>DNC</v>
      </c>
      <c r="N62" s="45">
        <f t="shared" si="19"/>
        <v>0</v>
      </c>
      <c r="O62" s="46">
        <f t="shared" si="7"/>
        <v>0</v>
      </c>
      <c r="P62" s="47">
        <f t="shared" si="8"/>
        <v>0</v>
      </c>
      <c r="Q62" s="48">
        <f t="shared" si="20"/>
        <v>17</v>
      </c>
      <c r="R62" s="50">
        <f t="shared" si="9"/>
        <v>0</v>
      </c>
      <c r="S62" s="50">
        <f t="shared" si="10"/>
        <v>0</v>
      </c>
      <c r="T62" s="50">
        <f t="shared" si="11"/>
        <v>0</v>
      </c>
      <c r="U62" s="50">
        <f t="shared" si="12"/>
        <v>0</v>
      </c>
      <c r="V62" s="50">
        <f t="shared" si="13"/>
        <v>0</v>
      </c>
      <c r="W62" s="50">
        <f t="shared" si="14"/>
        <v>0</v>
      </c>
    </row>
    <row r="63" spans="1:23" hidden="1" x14ac:dyDescent="0.2">
      <c r="A63">
        <f t="shared" si="0"/>
        <v>0</v>
      </c>
      <c r="B63" s="4">
        <v>327</v>
      </c>
      <c r="C63" s="43" t="str">
        <f>VLOOKUP($B63,[1]Sheet1!$A$3:$C$89,2)</f>
        <v>Saucy Susan</v>
      </c>
      <c r="D63" s="43" t="str">
        <f>VLOOKUP($B63,[1]Sheet1!$A$3:$C$89,3)</f>
        <v>K Dawson</v>
      </c>
      <c r="E63" s="44" t="str">
        <f>IF(ISNA(VLOOKUP($B63,'Race 1'!$A$5:$I$20,9,FALSE)),"DNC",VLOOKUP($B63,'Race 1'!$A$5:$I$20,9,FALSE))</f>
        <v>DNC</v>
      </c>
      <c r="F63" s="45">
        <f t="shared" si="15"/>
        <v>0</v>
      </c>
      <c r="G63" s="44" t="str">
        <f>IF(ISNA(VLOOKUP($B63,'Race 2'!$A$5:$I$22,9,FALSE)),"DNC",VLOOKUP($B63,'Race 2'!$A$5:$I$22,9,FALSE))</f>
        <v>DNC</v>
      </c>
      <c r="H63" s="45">
        <f t="shared" si="16"/>
        <v>0</v>
      </c>
      <c r="I63" s="44" t="str">
        <f>IF(ISNA(VLOOKUP($B63,'Race 3'!$A$5:$I$22,9,FALSE)),"DNC",VLOOKUP($B63,'Race 3'!$A$5:$I$22,9,FALSE))</f>
        <v>DNC</v>
      </c>
      <c r="J63" s="45">
        <f t="shared" si="17"/>
        <v>0</v>
      </c>
      <c r="K63" s="44" t="str">
        <f>IF(ISNA(VLOOKUP($B63,'Race 4'!$A$5:$I$24,9,FALSE)),"DNC",VLOOKUP($B63,'Race 4'!$A$5:$I$24,9,FALSE))</f>
        <v>DNC</v>
      </c>
      <c r="L63" s="45">
        <f t="shared" si="18"/>
        <v>0</v>
      </c>
      <c r="M63" s="44" t="str">
        <f>IF(ISNA(VLOOKUP($B63,'Race 5'!$A$5:$I$27,9,FALSE)),"DNC",VLOOKUP($B63,'Race 5'!$A$5:$I$27,9,FALSE))</f>
        <v>DNC</v>
      </c>
      <c r="N63" s="45">
        <f t="shared" si="19"/>
        <v>0</v>
      </c>
      <c r="O63" s="46">
        <f t="shared" si="7"/>
        <v>0</v>
      </c>
      <c r="P63" s="47">
        <f t="shared" si="8"/>
        <v>0</v>
      </c>
      <c r="Q63" s="48">
        <f t="shared" si="20"/>
        <v>17</v>
      </c>
      <c r="R63" s="50">
        <f t="shared" si="9"/>
        <v>0</v>
      </c>
      <c r="S63" s="50">
        <f t="shared" si="10"/>
        <v>0</v>
      </c>
      <c r="T63" s="50">
        <f t="shared" si="11"/>
        <v>0</v>
      </c>
      <c r="U63" s="50">
        <f t="shared" si="12"/>
        <v>0</v>
      </c>
      <c r="V63" s="50">
        <f t="shared" si="13"/>
        <v>0</v>
      </c>
      <c r="W63" s="50">
        <f t="shared" si="14"/>
        <v>0</v>
      </c>
    </row>
    <row r="64" spans="1:23" x14ac:dyDescent="0.2">
      <c r="A64">
        <f t="shared" si="0"/>
        <v>1</v>
      </c>
      <c r="B64" s="4">
        <v>330</v>
      </c>
      <c r="C64" s="43" t="str">
        <f>VLOOKUP($B64,[1]Sheet1!$A$3:$C$89,2)</f>
        <v>Kiwi Monogams</v>
      </c>
      <c r="D64" s="43" t="str">
        <f>VLOOKUP($B64,[1]Sheet1!$A$3:$C$89,3)</f>
        <v>D Pulley</v>
      </c>
      <c r="E64" s="44">
        <f>IF(ISNA(VLOOKUP($B64,'Race 1'!$A$5:$I$20,9,FALSE)),"DNC",VLOOKUP($B64,'Race 1'!$A$5:$I$20,9,FALSE))</f>
        <v>15</v>
      </c>
      <c r="F64" s="45">
        <f t="shared" si="15"/>
        <v>22.222222222222221</v>
      </c>
      <c r="G64" s="44">
        <f>IF(ISNA(VLOOKUP($B64,'Race 2'!$A$5:$I$22,9,FALSE)),"DNC",VLOOKUP($B64,'Race 2'!$A$5:$I$22,9,FALSE))</f>
        <v>11</v>
      </c>
      <c r="H64" s="45">
        <f t="shared" si="16"/>
        <v>28.571428571428573</v>
      </c>
      <c r="I64" s="44">
        <f>IF(ISNA(VLOOKUP($B64,'Race 3'!$A$5:$I$22,9,FALSE)),"DNC",VLOOKUP($B64,'Race 3'!$A$5:$I$22,9,FALSE))</f>
        <v>14</v>
      </c>
      <c r="J64" s="45">
        <f t="shared" si="17"/>
        <v>23.529411764705884</v>
      </c>
      <c r="K64" s="44">
        <f>IF(ISNA(VLOOKUP($B64,'Race 4'!$A$5:$I$24,9,FALSE)),"DNC",VLOOKUP($B64,'Race 4'!$A$5:$I$24,9,FALSE))</f>
        <v>10</v>
      </c>
      <c r="L64" s="45">
        <f t="shared" si="18"/>
        <v>30.76923076923077</v>
      </c>
      <c r="M64" s="44">
        <f>IF(ISNA(VLOOKUP($B64,'Race 5'!$A$5:$I$27,9,FALSE)),"DNC",VLOOKUP($B64,'Race 5'!$A$5:$I$27,9,FALSE))</f>
        <v>14</v>
      </c>
      <c r="N64" s="45">
        <f t="shared" si="19"/>
        <v>23.529411764705884</v>
      </c>
      <c r="O64" s="46">
        <f t="shared" si="7"/>
        <v>128.62170509229333</v>
      </c>
      <c r="P64" s="47">
        <f t="shared" si="8"/>
        <v>106.3994828700711</v>
      </c>
      <c r="Q64" s="48">
        <f t="shared" si="20"/>
        <v>13</v>
      </c>
      <c r="R64" s="50">
        <f t="shared" si="9"/>
        <v>22.222222222222221</v>
      </c>
      <c r="S64" s="50">
        <f t="shared" si="10"/>
        <v>22.222222222222221</v>
      </c>
      <c r="T64" s="50">
        <f t="shared" si="11"/>
        <v>28.571428571428573</v>
      </c>
      <c r="U64" s="50">
        <f t="shared" si="12"/>
        <v>23.529411764705884</v>
      </c>
      <c r="V64" s="50">
        <f t="shared" si="13"/>
        <v>30.76923076923077</v>
      </c>
      <c r="W64" s="50">
        <f t="shared" si="14"/>
        <v>23.529411764705884</v>
      </c>
    </row>
    <row r="65" spans="1:23" ht="12.75" customHeight="1" x14ac:dyDescent="0.2">
      <c r="A65">
        <f t="shared" si="0"/>
        <v>1</v>
      </c>
      <c r="B65" s="4">
        <v>331</v>
      </c>
      <c r="C65" s="43" t="str">
        <f>VLOOKUP($B65,[1]Sheet1!$A$3:$C$89,2)</f>
        <v>Bil</v>
      </c>
      <c r="D65" s="43" t="str">
        <f>VLOOKUP($B65,[1]Sheet1!$A$3:$C$89,3)</f>
        <v>D Smith</v>
      </c>
      <c r="E65" s="44">
        <f>IF(ISNA(VLOOKUP($B65,'Race 1'!$A$5:$I$20,9,FALSE)),"DNC",VLOOKUP($B65,'Race 1'!$A$5:$I$20,9,FALSE))</f>
        <v>1</v>
      </c>
      <c r="F65" s="45">
        <f t="shared" si="15"/>
        <v>100</v>
      </c>
      <c r="G65" s="44">
        <f>IF(ISNA(VLOOKUP($B65,'Race 2'!$A$5:$I$22,9,FALSE)),"DNC",VLOOKUP($B65,'Race 2'!$A$5:$I$22,9,FALSE))</f>
        <v>3</v>
      </c>
      <c r="H65" s="45">
        <f t="shared" si="16"/>
        <v>66.666666666666671</v>
      </c>
      <c r="I65" s="44">
        <f>IF(ISNA(VLOOKUP($B65,'Race 3'!$A$5:$I$22,9,FALSE)),"DNC",VLOOKUP($B65,'Race 3'!$A$5:$I$22,9,FALSE))</f>
        <v>1</v>
      </c>
      <c r="J65" s="45">
        <f t="shared" si="17"/>
        <v>100</v>
      </c>
      <c r="K65" s="44">
        <f>IF(ISNA(VLOOKUP($B65,'Race 4'!$A$5:$I$24,9,FALSE)),"DNC",VLOOKUP($B65,'Race 4'!$A$5:$I$24,9,FALSE))</f>
        <v>2</v>
      </c>
      <c r="L65" s="45">
        <f t="shared" si="18"/>
        <v>80</v>
      </c>
      <c r="M65" s="44">
        <f>IF(ISNA(VLOOKUP($B65,'Race 5'!$A$5:$I$27,9,FALSE)),"DNC",VLOOKUP($B65,'Race 5'!$A$5:$I$27,9,FALSE))</f>
        <v>2</v>
      </c>
      <c r="N65" s="45">
        <f t="shared" si="19"/>
        <v>80</v>
      </c>
      <c r="O65" s="46">
        <f t="shared" si="7"/>
        <v>426.66666666666669</v>
      </c>
      <c r="P65" s="47">
        <f t="shared" si="8"/>
        <v>360</v>
      </c>
      <c r="Q65" s="48">
        <f t="shared" si="20"/>
        <v>1</v>
      </c>
      <c r="R65" s="50">
        <f t="shared" si="9"/>
        <v>66.666666666666671</v>
      </c>
      <c r="S65" s="50">
        <f t="shared" si="10"/>
        <v>100</v>
      </c>
      <c r="T65" s="50">
        <f t="shared" si="11"/>
        <v>66.666666666666671</v>
      </c>
      <c r="U65" s="50">
        <f t="shared" si="12"/>
        <v>100</v>
      </c>
      <c r="V65" s="50">
        <f t="shared" si="13"/>
        <v>80</v>
      </c>
      <c r="W65" s="50">
        <f t="shared" si="14"/>
        <v>80</v>
      </c>
    </row>
    <row r="66" spans="1:23" ht="12.75" customHeight="1" x14ac:dyDescent="0.2">
      <c r="A66">
        <f t="shared" si="0"/>
        <v>1</v>
      </c>
      <c r="B66" s="4">
        <v>521</v>
      </c>
      <c r="C66" s="43" t="str">
        <f>VLOOKUP($B66,[1]Sheet1!$A$3:$C$89,2)</f>
        <v>Mistress Overdone</v>
      </c>
      <c r="D66" s="43" t="str">
        <f>VLOOKUP($B66,[1]Sheet1!$A$3:$C$89,3)</f>
        <v>R Mackay</v>
      </c>
      <c r="E66" s="44">
        <f>IF(ISNA(VLOOKUP($B66,'Race 1'!$A$5:$I$20,9,FALSE)),"DNC",VLOOKUP($B66,'Race 1'!$A$5:$I$20,9,FALSE))</f>
        <v>11</v>
      </c>
      <c r="F66" s="45">
        <f t="shared" si="15"/>
        <v>28.571428571428573</v>
      </c>
      <c r="G66" s="44">
        <f>IF(ISNA(VLOOKUP($B66,'Race 2'!$A$5:$I$22,9,FALSE)),"DNC",VLOOKUP($B66,'Race 2'!$A$5:$I$22,9,FALSE))</f>
        <v>15</v>
      </c>
      <c r="H66" s="45">
        <f t="shared" si="16"/>
        <v>22.222222222222221</v>
      </c>
      <c r="I66" s="44">
        <f>IF(ISNA(VLOOKUP($B66,'Race 3'!$A$5:$I$22,9,FALSE)),"DNC",VLOOKUP($B66,'Race 3'!$A$5:$I$22,9,FALSE))</f>
        <v>15</v>
      </c>
      <c r="J66" s="45">
        <f t="shared" si="17"/>
        <v>22.222222222222221</v>
      </c>
      <c r="K66" s="44">
        <f>IF(ISNA(VLOOKUP($B66,'Race 4'!$A$5:$I$24,9,FALSE)),"DNC",VLOOKUP($B66,'Race 4'!$A$5:$I$24,9,FALSE))</f>
        <v>13</v>
      </c>
      <c r="L66" s="45">
        <f t="shared" si="18"/>
        <v>25</v>
      </c>
      <c r="M66" s="44">
        <f>IF(ISNA(VLOOKUP($B66,'Race 5'!$A$5:$I$27,9,FALSE)),"DNC",VLOOKUP($B66,'Race 5'!$A$5:$I$27,9,FALSE))</f>
        <v>13</v>
      </c>
      <c r="N66" s="45">
        <f t="shared" si="19"/>
        <v>25</v>
      </c>
      <c r="O66" s="46">
        <f t="shared" si="7"/>
        <v>123.01587301587303</v>
      </c>
      <c r="P66" s="47">
        <f t="shared" si="8"/>
        <v>100.79365079365081</v>
      </c>
      <c r="Q66" s="48">
        <f t="shared" si="20"/>
        <v>14</v>
      </c>
      <c r="R66" s="50">
        <f t="shared" si="9"/>
        <v>22.222222222222221</v>
      </c>
      <c r="S66" s="50">
        <f t="shared" si="10"/>
        <v>28.571428571428573</v>
      </c>
      <c r="T66" s="50">
        <f t="shared" si="11"/>
        <v>22.222222222222221</v>
      </c>
      <c r="U66" s="50">
        <f t="shared" si="12"/>
        <v>22.222222222222221</v>
      </c>
      <c r="V66" s="50">
        <f t="shared" si="13"/>
        <v>25</v>
      </c>
      <c r="W66" s="50">
        <f t="shared" si="14"/>
        <v>25</v>
      </c>
    </row>
    <row r="67" spans="1:23" ht="12.75" customHeight="1" x14ac:dyDescent="0.2">
      <c r="B67" s="63"/>
      <c r="C67" s="64"/>
      <c r="D67" s="64"/>
      <c r="E67" s="49"/>
      <c r="F67" s="51"/>
      <c r="G67" s="49"/>
      <c r="H67" s="51"/>
      <c r="I67" s="49"/>
      <c r="J67" s="51"/>
      <c r="K67" s="49"/>
      <c r="L67" s="51"/>
      <c r="M67" s="49"/>
      <c r="N67" s="51"/>
      <c r="O67" s="49"/>
      <c r="P67" s="49"/>
      <c r="Q67" s="49"/>
    </row>
    <row r="68" spans="1:23" ht="12.75" customHeight="1" x14ac:dyDescent="0.2">
      <c r="B68" s="49"/>
      <c r="C68" s="72" t="s">
        <v>31</v>
      </c>
      <c r="D68" s="50"/>
      <c r="E68" s="4">
        <f t="shared" ref="E68:I68" si="21">MAX(E4:E67)+COUNTIF(E4:E67,"dnf")+COUNTIF(E4:E67,"OCS")</f>
        <v>16</v>
      </c>
      <c r="F68" s="4"/>
      <c r="G68" s="4">
        <f t="shared" si="21"/>
        <v>16</v>
      </c>
      <c r="H68" s="4"/>
      <c r="I68" s="4">
        <f t="shared" si="21"/>
        <v>16</v>
      </c>
      <c r="J68" s="51"/>
      <c r="K68" s="4">
        <f>MAX(K4:K67)+COUNTIF(K4:K67,"dnf")+COUNTIF(K4:K67,"OCS")</f>
        <v>16</v>
      </c>
      <c r="L68" s="51"/>
      <c r="M68" s="4">
        <f>MAX(M4:M67)+COUNTIF(M4:M67,"dnf")+COUNTIF(M4:M67,"OCS")</f>
        <v>16</v>
      </c>
      <c r="N68" s="51"/>
      <c r="O68" s="49"/>
      <c r="P68" s="49"/>
      <c r="Q68" s="49"/>
    </row>
    <row r="69" spans="1:23" ht="12.75" customHeight="1" x14ac:dyDescent="0.2"/>
    <row r="70" spans="1:23" ht="12.75" customHeight="1" x14ac:dyDescent="0.2"/>
  </sheetData>
  <autoFilter ref="A2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9"/>
  <sheetViews>
    <sheetView tabSelected="1" zoomScaleNormal="100" workbookViewId="0">
      <selection activeCell="N68" sqref="N68"/>
    </sheetView>
  </sheetViews>
  <sheetFormatPr defaultRowHeight="12.75" x14ac:dyDescent="0.2"/>
  <cols>
    <col min="1" max="1" width="0.140625" customWidth="1"/>
    <col min="3" max="3" width="16.5703125" bestFit="1" customWidth="1"/>
    <col min="4" max="4" width="12.140625" bestFit="1" customWidth="1"/>
    <col min="5" max="5" width="7.42578125" customWidth="1"/>
    <col min="7" max="7" width="7.7109375" customWidth="1"/>
    <col min="9" max="9" width="7.7109375" customWidth="1"/>
    <col min="11" max="11" width="7.42578125" customWidth="1"/>
    <col min="13" max="13" width="7.140625" customWidth="1"/>
    <col min="18" max="23" width="9.140625" hidden="1" customWidth="1"/>
  </cols>
  <sheetData>
    <row r="1" spans="1:23" x14ac:dyDescent="0.2">
      <c r="B1" s="79" t="s">
        <v>33</v>
      </c>
      <c r="C1" s="80"/>
      <c r="D1" s="81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  <c r="R1" s="50"/>
      <c r="S1" s="50"/>
      <c r="T1" s="50"/>
      <c r="U1" s="50"/>
      <c r="V1" s="50"/>
      <c r="W1" s="50"/>
    </row>
    <row r="2" spans="1:23" x14ac:dyDescent="0.2">
      <c r="B2" s="28"/>
      <c r="C2" s="29"/>
      <c r="D2" s="30"/>
      <c r="E2" s="77" t="s">
        <v>18</v>
      </c>
      <c r="F2" s="78"/>
      <c r="G2" s="77" t="s">
        <v>19</v>
      </c>
      <c r="H2" s="82"/>
      <c r="I2" s="77" t="s">
        <v>20</v>
      </c>
      <c r="J2" s="78"/>
      <c r="K2" s="83" t="s">
        <v>21</v>
      </c>
      <c r="L2" s="78"/>
      <c r="M2" s="77" t="s">
        <v>22</v>
      </c>
      <c r="N2" s="78"/>
      <c r="O2" s="31"/>
      <c r="P2" s="32" t="s">
        <v>23</v>
      </c>
      <c r="Q2" s="33" t="s">
        <v>24</v>
      </c>
      <c r="R2" s="50"/>
      <c r="S2" s="50"/>
      <c r="T2" s="50"/>
      <c r="U2" s="50"/>
      <c r="V2" s="50"/>
      <c r="W2" s="50"/>
    </row>
    <row r="3" spans="1:23" x14ac:dyDescent="0.2"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1" t="s">
        <v>27</v>
      </c>
      <c r="R3" s="50"/>
      <c r="S3" s="50"/>
      <c r="T3" s="50"/>
      <c r="U3" s="50"/>
      <c r="V3" s="50"/>
      <c r="W3" s="50"/>
    </row>
    <row r="4" spans="1:23" ht="12.75" hidden="1" customHeight="1" x14ac:dyDescent="0.2">
      <c r="A4">
        <f t="shared" ref="A4:A66" si="0">IF(SUM(E4:N4)=0,0,1)</f>
        <v>0</v>
      </c>
      <c r="B4" s="4">
        <v>3</v>
      </c>
      <c r="C4" s="43" t="str">
        <f>VLOOKUP($B4,[1]Sheet1!$A$3:$C$89,2)</f>
        <v>Anitra</v>
      </c>
      <c r="D4" s="43" t="str">
        <f>VLOOKUP($B4,[1]Sheet1!$A$3:$C$89,3)</f>
        <v>P Jones</v>
      </c>
      <c r="E4" s="44" t="str">
        <f>IF(ISNA(VLOOKUP($B4,'Race 1'!$A$5:$I$20,8,FALSE)),"DNC",VLOOKUP($B4,'Race 1'!$A$5:$I$20,8,FALSE))</f>
        <v>DNC</v>
      </c>
      <c r="F4" s="45">
        <f t="shared" ref="F4:F35" si="1">IF(AND(E4&lt;50,E4&gt;0),400/(E4+3),IF(E4="DNF",400/(E$68+4),0))</f>
        <v>0</v>
      </c>
      <c r="G4" s="44" t="str">
        <f>IF(ISNA(VLOOKUP($B4,'Race 2'!$A$5:$I$22,8,FALSE)),"DNC",VLOOKUP($B4,'Race 2'!$A$5:$I$22,8,FALSE))</f>
        <v>DNC</v>
      </c>
      <c r="H4" s="45">
        <f t="shared" ref="H4:H35" si="2">IF(AND(G4&lt;50,G4&gt;0),400/(G4+3),IF(G4="DNF",400/(G$68+4),0))</f>
        <v>0</v>
      </c>
      <c r="I4" s="44" t="str">
        <f>IF(ISNA(VLOOKUP($B4,'Race 3'!$A$5:$I$22,8,FALSE)),"DNC",VLOOKUP($B4,'Race 3'!$A$5:$I$22,8,FALSE))</f>
        <v>DNC</v>
      </c>
      <c r="J4" s="45">
        <f t="shared" ref="J4:J35" si="3">IF(AND(I4&lt;50,I4&gt;0),400/(I4+3),IF(I4="DNF",400/(I$68+4),0))</f>
        <v>0</v>
      </c>
      <c r="K4" s="44" t="str">
        <f>IF(ISNA(VLOOKUP($B4,'Race 4'!$A$5:$I$24,8,FALSE)),"DNC",VLOOKUP($B4,'Race 4'!$A$5:$I$24,8,FALSE))</f>
        <v>DNC</v>
      </c>
      <c r="L4" s="45">
        <f t="shared" ref="L4:L35" si="4">IF(AND(K4&lt;50,K4&gt;0),400/(K4+3),IF(K4="DNF",400/(K$68+4),0))</f>
        <v>0</v>
      </c>
      <c r="M4" s="44" t="str">
        <f>IF(ISNA(VLOOKUP($B4,'Race 5'!$A$5:$I$27,8,FALSE)),"DNC",VLOOKUP($B4,'Race 5'!$A$5:$I$27,8,FALSE))</f>
        <v>DNC</v>
      </c>
      <c r="N4" s="45">
        <f t="shared" ref="N4:N35" si="5">IF(AND(M4&lt;50,M4&gt;0),400/(M4+3),IF(M4="DNF",400/(M$68+4),0))</f>
        <v>0</v>
      </c>
      <c r="O4" s="46">
        <f>+N4+L4+J4+H4+F4</f>
        <v>0</v>
      </c>
      <c r="P4" s="47">
        <f t="shared" ref="P4:P35" si="6">+O4-R4</f>
        <v>0</v>
      </c>
      <c r="Q4" s="48">
        <f t="shared" ref="Q4:Q35" si="7">RANK(P4,$P$4:$P$69,0)</f>
        <v>17</v>
      </c>
      <c r="R4" s="50">
        <f t="shared" ref="R4:R22" si="8">MIN(S4:W4)</f>
        <v>0</v>
      </c>
      <c r="S4" s="50">
        <f t="shared" ref="S4:S22" si="9">+F4</f>
        <v>0</v>
      </c>
      <c r="T4" s="50">
        <f t="shared" ref="T4:T22" si="10">+H4</f>
        <v>0</v>
      </c>
      <c r="U4" s="50">
        <f t="shared" ref="U4:U22" si="11">+J4</f>
        <v>0</v>
      </c>
      <c r="V4" s="50">
        <f t="shared" ref="V4:V22" si="12">+L4</f>
        <v>0</v>
      </c>
      <c r="W4" s="50">
        <f t="shared" ref="W4:W22" si="13">+N4</f>
        <v>0</v>
      </c>
    </row>
    <row r="5" spans="1:23" ht="12.75" hidden="1" customHeight="1" x14ac:dyDescent="0.2">
      <c r="A5">
        <f t="shared" si="0"/>
        <v>0</v>
      </c>
      <c r="B5" s="4">
        <v>4</v>
      </c>
      <c r="C5" s="43" t="str">
        <f>VLOOKUP($B5,[1]Sheet1!$A$3:$C$89,2)</f>
        <v>Why</v>
      </c>
      <c r="D5" s="43" t="str">
        <f>VLOOKUP($B5,[1]Sheet1!$A$3:$C$89,3)</f>
        <v>J Proko</v>
      </c>
      <c r="E5" s="44" t="str">
        <f>IF(ISNA(VLOOKUP($B5,'Race 1'!$A$5:$I$20,8,FALSE)),"DNC",VLOOKUP($B5,'Race 1'!$A$5:$I$20,8,FALSE))</f>
        <v>DNC</v>
      </c>
      <c r="F5" s="45">
        <f t="shared" si="1"/>
        <v>0</v>
      </c>
      <c r="G5" s="44" t="str">
        <f>IF(ISNA(VLOOKUP($B5,'Race 2'!$A$5:$I$22,8,FALSE)),"DNC",VLOOKUP($B5,'Race 2'!$A$5:$I$22,8,FALSE))</f>
        <v>DNC</v>
      </c>
      <c r="H5" s="45">
        <f t="shared" si="2"/>
        <v>0</v>
      </c>
      <c r="I5" s="44" t="str">
        <f>IF(ISNA(VLOOKUP($B5,'Race 3'!$A$5:$I$22,8,FALSE)),"DNC",VLOOKUP($B5,'Race 3'!$A$5:$I$22,8,FALSE))</f>
        <v>DNC</v>
      </c>
      <c r="J5" s="45">
        <f t="shared" si="3"/>
        <v>0</v>
      </c>
      <c r="K5" s="44" t="str">
        <f>IF(ISNA(VLOOKUP($B5,'Race 4'!$A$5:$I$24,8,FALSE)),"DNC",VLOOKUP($B5,'Race 4'!$A$5:$I$24,8,FALSE))</f>
        <v>DNC</v>
      </c>
      <c r="L5" s="45">
        <f t="shared" si="4"/>
        <v>0</v>
      </c>
      <c r="M5" s="44" t="str">
        <f>IF(ISNA(VLOOKUP($B5,'Race 5'!$A$5:$I$27,8,FALSE)),"DNC",VLOOKUP($B5,'Race 5'!$A$5:$I$27,8,FALSE))</f>
        <v>DNC</v>
      </c>
      <c r="N5" s="45">
        <f t="shared" si="5"/>
        <v>0</v>
      </c>
      <c r="O5" s="46">
        <f t="shared" ref="O5:O66" si="14">+N5+L5+J5+H5+F5</f>
        <v>0</v>
      </c>
      <c r="P5" s="47">
        <f t="shared" si="6"/>
        <v>0</v>
      </c>
      <c r="Q5" s="48">
        <f t="shared" si="7"/>
        <v>17</v>
      </c>
      <c r="R5" s="50">
        <f t="shared" si="8"/>
        <v>0</v>
      </c>
      <c r="S5" s="50">
        <f t="shared" si="9"/>
        <v>0</v>
      </c>
      <c r="T5" s="50">
        <f t="shared" si="10"/>
        <v>0</v>
      </c>
      <c r="U5" s="50">
        <f t="shared" si="11"/>
        <v>0</v>
      </c>
      <c r="V5" s="50">
        <f t="shared" si="12"/>
        <v>0</v>
      </c>
      <c r="W5" s="50">
        <f t="shared" si="13"/>
        <v>0</v>
      </c>
    </row>
    <row r="6" spans="1:23" ht="12.75" hidden="1" customHeight="1" x14ac:dyDescent="0.2">
      <c r="A6">
        <f t="shared" si="0"/>
        <v>0</v>
      </c>
      <c r="B6" s="4" t="s">
        <v>30</v>
      </c>
      <c r="C6" s="43" t="str">
        <f>VLOOKUP($B6,[1]Sheet1!$A$3:$C$89,2)</f>
        <v>Why</v>
      </c>
      <c r="D6" s="43" t="str">
        <f>VLOOKUP($B6,[1]Sheet1!$A$3:$C$89,3)</f>
        <v>R Proko</v>
      </c>
      <c r="E6" s="44" t="str">
        <f>IF(ISNA(VLOOKUP($B6,'Race 1'!$A$5:$I$20,8,FALSE)),"DNC",VLOOKUP($B6,'Race 1'!$A$5:$I$20,8,FALSE))</f>
        <v>DNC</v>
      </c>
      <c r="F6" s="45">
        <f t="shared" si="1"/>
        <v>0</v>
      </c>
      <c r="G6" s="44" t="str">
        <f>IF(ISNA(VLOOKUP($B6,'Race 2'!$A$5:$I$22,8,FALSE)),"DNC",VLOOKUP($B6,'Race 2'!$A$5:$I$22,8,FALSE))</f>
        <v>DNC</v>
      </c>
      <c r="H6" s="45">
        <f t="shared" si="2"/>
        <v>0</v>
      </c>
      <c r="I6" s="44" t="str">
        <f>IF(ISNA(VLOOKUP($B6,'Race 3'!$A$5:$I$22,8,FALSE)),"DNC",VLOOKUP($B6,'Race 3'!$A$5:$I$22,8,FALSE))</f>
        <v>DNC</v>
      </c>
      <c r="J6" s="45">
        <f t="shared" si="3"/>
        <v>0</v>
      </c>
      <c r="K6" s="44" t="str">
        <f>IF(ISNA(VLOOKUP($B6,'Race 4'!$A$5:$I$24,8,FALSE)),"DNC",VLOOKUP($B6,'Race 4'!$A$5:$I$24,8,FALSE))</f>
        <v>DNC</v>
      </c>
      <c r="L6" s="45">
        <f t="shared" si="4"/>
        <v>0</v>
      </c>
      <c r="M6" s="44" t="str">
        <f>IF(ISNA(VLOOKUP($B6,'Race 5'!$A$5:$I$27,8,FALSE)),"DNC",VLOOKUP($B6,'Race 5'!$A$5:$I$27,8,FALSE))</f>
        <v>DNC</v>
      </c>
      <c r="N6" s="45">
        <f t="shared" si="5"/>
        <v>0</v>
      </c>
      <c r="O6" s="46">
        <f t="shared" si="14"/>
        <v>0</v>
      </c>
      <c r="P6" s="47">
        <f t="shared" si="6"/>
        <v>0</v>
      </c>
      <c r="Q6" s="48">
        <f t="shared" si="7"/>
        <v>17</v>
      </c>
      <c r="R6" s="50">
        <f t="shared" si="8"/>
        <v>0</v>
      </c>
      <c r="S6" s="50">
        <f t="shared" si="9"/>
        <v>0</v>
      </c>
      <c r="T6" s="50">
        <f t="shared" si="10"/>
        <v>0</v>
      </c>
      <c r="U6" s="50">
        <f t="shared" si="11"/>
        <v>0</v>
      </c>
      <c r="V6" s="50">
        <f t="shared" si="12"/>
        <v>0</v>
      </c>
      <c r="W6" s="50">
        <f t="shared" si="13"/>
        <v>0</v>
      </c>
    </row>
    <row r="7" spans="1:23" ht="12.75" hidden="1" customHeight="1" x14ac:dyDescent="0.2">
      <c r="A7">
        <f t="shared" si="0"/>
        <v>0</v>
      </c>
      <c r="B7" s="4">
        <v>19</v>
      </c>
      <c r="C7" s="43" t="str">
        <f>VLOOKUP($B7,[1]Sheet1!$A$3:$C$89,2)</f>
        <v>Athena</v>
      </c>
      <c r="D7" s="43" t="str">
        <f>VLOOKUP($B7,[1]Sheet1!$A$3:$C$89,3)</f>
        <v>S Fraser</v>
      </c>
      <c r="E7" s="44" t="str">
        <f>IF(ISNA(VLOOKUP($B7,'Race 1'!$A$5:$I$20,8,FALSE)),"DNC",VLOOKUP($B7,'Race 1'!$A$5:$I$20,8,FALSE))</f>
        <v>DNC</v>
      </c>
      <c r="F7" s="45">
        <f t="shared" si="1"/>
        <v>0</v>
      </c>
      <c r="G7" s="44" t="str">
        <f>IF(ISNA(VLOOKUP($B7,'Race 2'!$A$5:$I$22,8,FALSE)),"DNC",VLOOKUP($B7,'Race 2'!$A$5:$I$22,8,FALSE))</f>
        <v>DNC</v>
      </c>
      <c r="H7" s="45">
        <f t="shared" si="2"/>
        <v>0</v>
      </c>
      <c r="I7" s="44" t="str">
        <f>IF(ISNA(VLOOKUP($B7,'Race 3'!$A$5:$I$22,8,FALSE)),"DNC",VLOOKUP($B7,'Race 3'!$A$5:$I$22,8,FALSE))</f>
        <v>DNC</v>
      </c>
      <c r="J7" s="45">
        <f t="shared" si="3"/>
        <v>0</v>
      </c>
      <c r="K7" s="44" t="str">
        <f>IF(ISNA(VLOOKUP($B7,'Race 4'!$A$5:$I$24,8,FALSE)),"DNC",VLOOKUP($B7,'Race 4'!$A$5:$I$24,8,FALSE))</f>
        <v>DNC</v>
      </c>
      <c r="L7" s="45">
        <f t="shared" si="4"/>
        <v>0</v>
      </c>
      <c r="M7" s="44" t="str">
        <f>IF(ISNA(VLOOKUP($B7,'Race 5'!$A$5:$I$27,8,FALSE)),"DNC",VLOOKUP($B7,'Race 5'!$A$5:$I$27,8,FALSE))</f>
        <v>DNC</v>
      </c>
      <c r="N7" s="45">
        <f t="shared" si="5"/>
        <v>0</v>
      </c>
      <c r="O7" s="46">
        <f t="shared" si="14"/>
        <v>0</v>
      </c>
      <c r="P7" s="47">
        <f t="shared" si="6"/>
        <v>0</v>
      </c>
      <c r="Q7" s="48">
        <f t="shared" si="7"/>
        <v>17</v>
      </c>
      <c r="R7" s="50">
        <f t="shared" si="8"/>
        <v>0</v>
      </c>
      <c r="S7" s="50">
        <f t="shared" si="9"/>
        <v>0</v>
      </c>
      <c r="T7" s="50">
        <f t="shared" si="10"/>
        <v>0</v>
      </c>
      <c r="U7" s="50">
        <f t="shared" si="11"/>
        <v>0</v>
      </c>
      <c r="V7" s="50">
        <f t="shared" si="12"/>
        <v>0</v>
      </c>
      <c r="W7" s="50">
        <f t="shared" si="13"/>
        <v>0</v>
      </c>
    </row>
    <row r="8" spans="1:23" hidden="1" x14ac:dyDescent="0.2">
      <c r="A8">
        <f t="shared" si="0"/>
        <v>0</v>
      </c>
      <c r="B8" s="4">
        <v>29</v>
      </c>
      <c r="C8" s="43" t="str">
        <f>VLOOKUP($B8,[1]Sheet1!$A$3:$C$89,2)</f>
        <v>Wild Child</v>
      </c>
      <c r="D8" s="43" t="str">
        <f>VLOOKUP($B8,[1]Sheet1!$A$3:$C$89,3)</f>
        <v>T Bird</v>
      </c>
      <c r="E8" s="44" t="str">
        <f>IF(ISNA(VLOOKUP($B8,'Race 1'!$A$5:$I$20,8,FALSE)),"DNC",VLOOKUP($B8,'Race 1'!$A$5:$I$20,8,FALSE))</f>
        <v>DNC</v>
      </c>
      <c r="F8" s="45">
        <f t="shared" si="1"/>
        <v>0</v>
      </c>
      <c r="G8" s="44" t="str">
        <f>IF(ISNA(VLOOKUP($B8,'Race 2'!$A$5:$I$22,8,FALSE)),"DNC",VLOOKUP($B8,'Race 2'!$A$5:$I$22,8,FALSE))</f>
        <v>DNC</v>
      </c>
      <c r="H8" s="45">
        <f t="shared" si="2"/>
        <v>0</v>
      </c>
      <c r="I8" s="44" t="str">
        <f>IF(ISNA(VLOOKUP($B8,'Race 3'!$A$5:$I$22,8,FALSE)),"DNC",VLOOKUP($B8,'Race 3'!$A$5:$I$22,8,FALSE))</f>
        <v>DNC</v>
      </c>
      <c r="J8" s="45">
        <f t="shared" si="3"/>
        <v>0</v>
      </c>
      <c r="K8" s="44" t="str">
        <f>IF(ISNA(VLOOKUP($B8,'Race 4'!$A$5:$I$24,8,FALSE)),"DNC",VLOOKUP($B8,'Race 4'!$A$5:$I$24,8,FALSE))</f>
        <v>DNC</v>
      </c>
      <c r="L8" s="45">
        <f t="shared" si="4"/>
        <v>0</v>
      </c>
      <c r="M8" s="44" t="str">
        <f>IF(ISNA(VLOOKUP($B8,'Race 5'!$A$5:$I$27,8,FALSE)),"DNC",VLOOKUP($B8,'Race 5'!$A$5:$I$27,8,FALSE))</f>
        <v>DNC</v>
      </c>
      <c r="N8" s="45">
        <f t="shared" si="5"/>
        <v>0</v>
      </c>
      <c r="O8" s="46">
        <f t="shared" si="14"/>
        <v>0</v>
      </c>
      <c r="P8" s="47">
        <f t="shared" si="6"/>
        <v>0</v>
      </c>
      <c r="Q8" s="48">
        <f t="shared" si="7"/>
        <v>17</v>
      </c>
      <c r="R8" s="50">
        <f t="shared" si="8"/>
        <v>0</v>
      </c>
      <c r="S8" s="50">
        <f t="shared" si="9"/>
        <v>0</v>
      </c>
      <c r="T8" s="50">
        <f t="shared" si="10"/>
        <v>0</v>
      </c>
      <c r="U8" s="50">
        <f t="shared" si="11"/>
        <v>0</v>
      </c>
      <c r="V8" s="50">
        <f t="shared" si="12"/>
        <v>0</v>
      </c>
      <c r="W8" s="50">
        <f t="shared" si="13"/>
        <v>0</v>
      </c>
    </row>
    <row r="9" spans="1:23" ht="12.75" hidden="1" customHeight="1" x14ac:dyDescent="0.2">
      <c r="A9">
        <f t="shared" si="0"/>
        <v>0</v>
      </c>
      <c r="B9" s="4">
        <v>31</v>
      </c>
      <c r="C9" s="43" t="str">
        <f>VLOOKUP($B9,[1]Sheet1!$A$3:$C$89,2)</f>
        <v>Sayonara</v>
      </c>
      <c r="D9" s="43" t="str">
        <f>VLOOKUP($B9,[1]Sheet1!$A$3:$C$89,3)</f>
        <v>M Drake</v>
      </c>
      <c r="E9" s="44" t="str">
        <f>IF(ISNA(VLOOKUP($B9,'Race 1'!$A$5:$I$20,8,FALSE)),"DNC",VLOOKUP($B9,'Race 1'!$A$5:$I$20,8,FALSE))</f>
        <v>DNC</v>
      </c>
      <c r="F9" s="45">
        <f t="shared" si="1"/>
        <v>0</v>
      </c>
      <c r="G9" s="44" t="str">
        <f>IF(ISNA(VLOOKUP($B9,'Race 2'!$A$5:$I$22,8,FALSE)),"DNC",VLOOKUP($B9,'Race 2'!$A$5:$I$22,8,FALSE))</f>
        <v>DNC</v>
      </c>
      <c r="H9" s="45">
        <f t="shared" si="2"/>
        <v>0</v>
      </c>
      <c r="I9" s="44" t="str">
        <f>IF(ISNA(VLOOKUP($B9,'Race 3'!$A$5:$I$22,8,FALSE)),"DNC",VLOOKUP($B9,'Race 3'!$A$5:$I$22,8,FALSE))</f>
        <v>DNC</v>
      </c>
      <c r="J9" s="45">
        <f t="shared" si="3"/>
        <v>0</v>
      </c>
      <c r="K9" s="44" t="str">
        <f>IF(ISNA(VLOOKUP($B9,'Race 4'!$A$5:$I$24,8,FALSE)),"DNC",VLOOKUP($B9,'Race 4'!$A$5:$I$24,8,FALSE))</f>
        <v>DNC</v>
      </c>
      <c r="L9" s="45">
        <f t="shared" si="4"/>
        <v>0</v>
      </c>
      <c r="M9" s="44" t="str">
        <f>IF(ISNA(VLOOKUP($B9,'Race 5'!$A$5:$I$27,8,FALSE)),"DNC",VLOOKUP($B9,'Race 5'!$A$5:$I$27,8,FALSE))</f>
        <v>DNC</v>
      </c>
      <c r="N9" s="45">
        <f t="shared" si="5"/>
        <v>0</v>
      </c>
      <c r="O9" s="46">
        <f t="shared" si="14"/>
        <v>0</v>
      </c>
      <c r="P9" s="47">
        <f t="shared" si="6"/>
        <v>0</v>
      </c>
      <c r="Q9" s="48">
        <f t="shared" si="7"/>
        <v>17</v>
      </c>
      <c r="R9" s="50">
        <f t="shared" si="8"/>
        <v>0</v>
      </c>
      <c r="S9" s="50">
        <f t="shared" si="9"/>
        <v>0</v>
      </c>
      <c r="T9" s="50">
        <f t="shared" si="10"/>
        <v>0</v>
      </c>
      <c r="U9" s="50">
        <f t="shared" si="11"/>
        <v>0</v>
      </c>
      <c r="V9" s="50">
        <f t="shared" si="12"/>
        <v>0</v>
      </c>
      <c r="W9" s="50">
        <f t="shared" si="13"/>
        <v>0</v>
      </c>
    </row>
    <row r="10" spans="1:23" ht="12.75" hidden="1" customHeight="1" x14ac:dyDescent="0.2">
      <c r="A10">
        <f t="shared" si="0"/>
        <v>0</v>
      </c>
      <c r="B10" s="4">
        <v>39</v>
      </c>
      <c r="C10" s="43" t="str">
        <f>VLOOKUP($B10,[1]Sheet1!$A$3:$C$89,2)</f>
        <v>Windbag II</v>
      </c>
      <c r="D10" s="43" t="str">
        <f>VLOOKUP($B10,[1]Sheet1!$A$3:$C$89,3)</f>
        <v>R Mackie</v>
      </c>
      <c r="E10" s="44" t="str">
        <f>IF(ISNA(VLOOKUP($B10,'Race 1'!$A$5:$I$20,8,FALSE)),"DNC",VLOOKUP($B10,'Race 1'!$A$5:$I$20,8,FALSE))</f>
        <v>DNC</v>
      </c>
      <c r="F10" s="45">
        <f t="shared" si="1"/>
        <v>0</v>
      </c>
      <c r="G10" s="44" t="str">
        <f>IF(ISNA(VLOOKUP($B10,'Race 2'!$A$5:$I$22,8,FALSE)),"DNC",VLOOKUP($B10,'Race 2'!$A$5:$I$22,8,FALSE))</f>
        <v>DNC</v>
      </c>
      <c r="H10" s="45">
        <f t="shared" si="2"/>
        <v>0</v>
      </c>
      <c r="I10" s="44" t="str">
        <f>IF(ISNA(VLOOKUP($B10,'Race 3'!$A$5:$I$22,8,FALSE)),"DNC",VLOOKUP($B10,'Race 3'!$A$5:$I$22,8,FALSE))</f>
        <v>DNC</v>
      </c>
      <c r="J10" s="45">
        <f t="shared" si="3"/>
        <v>0</v>
      </c>
      <c r="K10" s="44" t="str">
        <f>IF(ISNA(VLOOKUP($B10,'Race 4'!$A$5:$I$24,8,FALSE)),"DNC",VLOOKUP($B10,'Race 4'!$A$5:$I$24,8,FALSE))</f>
        <v>DNC</v>
      </c>
      <c r="L10" s="45">
        <f t="shared" si="4"/>
        <v>0</v>
      </c>
      <c r="M10" s="44" t="str">
        <f>IF(ISNA(VLOOKUP($B10,'Race 5'!$A$5:$I$27,8,FALSE)),"DNC",VLOOKUP($B10,'Race 5'!$A$5:$I$27,8,FALSE))</f>
        <v>DNC</v>
      </c>
      <c r="N10" s="45">
        <f t="shared" si="5"/>
        <v>0</v>
      </c>
      <c r="O10" s="46">
        <f t="shared" si="14"/>
        <v>0</v>
      </c>
      <c r="P10" s="47">
        <f t="shared" si="6"/>
        <v>0</v>
      </c>
      <c r="Q10" s="48">
        <f t="shared" si="7"/>
        <v>17</v>
      </c>
      <c r="R10" s="50">
        <f t="shared" si="8"/>
        <v>0</v>
      </c>
      <c r="S10" s="50">
        <f t="shared" si="9"/>
        <v>0</v>
      </c>
      <c r="T10" s="50">
        <f t="shared" si="10"/>
        <v>0</v>
      </c>
      <c r="U10" s="50">
        <f t="shared" si="11"/>
        <v>0</v>
      </c>
      <c r="V10" s="50">
        <f t="shared" si="12"/>
        <v>0</v>
      </c>
      <c r="W10" s="50">
        <f t="shared" si="13"/>
        <v>0</v>
      </c>
    </row>
    <row r="11" spans="1:23" ht="12.75" hidden="1" customHeight="1" x14ac:dyDescent="0.2">
      <c r="A11">
        <f t="shared" si="0"/>
        <v>0</v>
      </c>
      <c r="B11" s="4">
        <v>42</v>
      </c>
      <c r="C11" s="43" t="str">
        <f>VLOOKUP($B11,[1]Sheet1!$A$3:$C$89,2)</f>
        <v>Free N Easy</v>
      </c>
      <c r="D11" s="43" t="str">
        <f>VLOOKUP($B11,[1]Sheet1!$A$3:$C$89,3)</f>
        <v>B Wilcock</v>
      </c>
      <c r="E11" s="44" t="str">
        <f>IF(ISNA(VLOOKUP($B11,'Race 1'!$A$5:$I$20,8,FALSE)),"DNC",VLOOKUP($B11,'Race 1'!$A$5:$I$20,8,FALSE))</f>
        <v>DNC</v>
      </c>
      <c r="F11" s="45">
        <f t="shared" si="1"/>
        <v>0</v>
      </c>
      <c r="G11" s="44" t="str">
        <f>IF(ISNA(VLOOKUP($B11,'Race 2'!$A$5:$I$22,8,FALSE)),"DNC",VLOOKUP($B11,'Race 2'!$A$5:$I$22,8,FALSE))</f>
        <v>DNC</v>
      </c>
      <c r="H11" s="45">
        <f t="shared" si="2"/>
        <v>0</v>
      </c>
      <c r="I11" s="44" t="str">
        <f>IF(ISNA(VLOOKUP($B11,'Race 3'!$A$5:$I$22,8,FALSE)),"DNC",VLOOKUP($B11,'Race 3'!$A$5:$I$22,8,FALSE))</f>
        <v>DNC</v>
      </c>
      <c r="J11" s="45">
        <f t="shared" si="3"/>
        <v>0</v>
      </c>
      <c r="K11" s="44" t="str">
        <f>IF(ISNA(VLOOKUP($B11,'Race 4'!$A$5:$I$24,8,FALSE)),"DNC",VLOOKUP($B11,'Race 4'!$A$5:$I$24,8,FALSE))</f>
        <v>DNC</v>
      </c>
      <c r="L11" s="45">
        <f t="shared" si="4"/>
        <v>0</v>
      </c>
      <c r="M11" s="44" t="str">
        <f>IF(ISNA(VLOOKUP($B11,'Race 5'!$A$5:$I$27,8,FALSE)),"DNC",VLOOKUP($B11,'Race 5'!$A$5:$I$27,8,FALSE))</f>
        <v>DNC</v>
      </c>
      <c r="N11" s="45">
        <f t="shared" si="5"/>
        <v>0</v>
      </c>
      <c r="O11" s="46">
        <f t="shared" si="14"/>
        <v>0</v>
      </c>
      <c r="P11" s="47">
        <f t="shared" si="6"/>
        <v>0</v>
      </c>
      <c r="Q11" s="48">
        <f t="shared" si="7"/>
        <v>17</v>
      </c>
      <c r="R11" s="50">
        <f t="shared" si="8"/>
        <v>0</v>
      </c>
      <c r="S11" s="50">
        <f t="shared" si="9"/>
        <v>0</v>
      </c>
      <c r="T11" s="50">
        <f t="shared" si="10"/>
        <v>0</v>
      </c>
      <c r="U11" s="50">
        <f t="shared" si="11"/>
        <v>0</v>
      </c>
      <c r="V11" s="50">
        <f t="shared" si="12"/>
        <v>0</v>
      </c>
      <c r="W11" s="50">
        <f t="shared" si="13"/>
        <v>0</v>
      </c>
    </row>
    <row r="12" spans="1:23" ht="12.75" hidden="1" customHeight="1" x14ac:dyDescent="0.2">
      <c r="A12">
        <f t="shared" si="0"/>
        <v>0</v>
      </c>
      <c r="B12" s="4">
        <v>45</v>
      </c>
      <c r="C12" s="43" t="str">
        <f>VLOOKUP($B12,[1]Sheet1!$A$3:$C$89,2)</f>
        <v>Ozzie</v>
      </c>
      <c r="D12" s="43" t="str">
        <f>VLOOKUP($B12,[1]Sheet1!$A$3:$C$89,3)</f>
        <v>J Simpson</v>
      </c>
      <c r="E12" s="44" t="str">
        <f>IF(ISNA(VLOOKUP($B12,'Race 1'!$A$5:$I$20,8,FALSE)),"DNC",VLOOKUP($B12,'Race 1'!$A$5:$I$20,8,FALSE))</f>
        <v>DNC</v>
      </c>
      <c r="F12" s="45">
        <f t="shared" si="1"/>
        <v>0</v>
      </c>
      <c r="G12" s="44" t="str">
        <f>IF(ISNA(VLOOKUP($B12,'Race 2'!$A$5:$I$22,8,FALSE)),"DNC",VLOOKUP($B12,'Race 2'!$A$5:$I$22,8,FALSE))</f>
        <v>DNC</v>
      </c>
      <c r="H12" s="45">
        <f t="shared" si="2"/>
        <v>0</v>
      </c>
      <c r="I12" s="44" t="str">
        <f>IF(ISNA(VLOOKUP($B12,'Race 3'!$A$5:$I$22,8,FALSE)),"DNC",VLOOKUP($B12,'Race 3'!$A$5:$I$22,8,FALSE))</f>
        <v>DNC</v>
      </c>
      <c r="J12" s="45">
        <f t="shared" si="3"/>
        <v>0</v>
      </c>
      <c r="K12" s="44" t="str">
        <f>IF(ISNA(VLOOKUP($B12,'Race 4'!$A$5:$I$24,8,FALSE)),"DNC",VLOOKUP($B12,'Race 4'!$A$5:$I$24,8,FALSE))</f>
        <v>DNC</v>
      </c>
      <c r="L12" s="45">
        <f t="shared" si="4"/>
        <v>0</v>
      </c>
      <c r="M12" s="44" t="str">
        <f>IF(ISNA(VLOOKUP($B12,'Race 5'!$A$5:$I$27,8,FALSE)),"DNC",VLOOKUP($B12,'Race 5'!$A$5:$I$27,8,FALSE))</f>
        <v>DNC</v>
      </c>
      <c r="N12" s="45">
        <f t="shared" si="5"/>
        <v>0</v>
      </c>
      <c r="O12" s="46">
        <f t="shared" si="14"/>
        <v>0</v>
      </c>
      <c r="P12" s="47">
        <f t="shared" si="6"/>
        <v>0</v>
      </c>
      <c r="Q12" s="48">
        <f t="shared" si="7"/>
        <v>17</v>
      </c>
      <c r="R12" s="50">
        <f t="shared" si="8"/>
        <v>0</v>
      </c>
      <c r="S12" s="50">
        <f t="shared" si="9"/>
        <v>0</v>
      </c>
      <c r="T12" s="50">
        <f t="shared" si="10"/>
        <v>0</v>
      </c>
      <c r="U12" s="50">
        <f t="shared" si="11"/>
        <v>0</v>
      </c>
      <c r="V12" s="50">
        <f t="shared" si="12"/>
        <v>0</v>
      </c>
      <c r="W12" s="50">
        <f t="shared" si="13"/>
        <v>0</v>
      </c>
    </row>
    <row r="13" spans="1:23" ht="12.75" hidden="1" customHeight="1" x14ac:dyDescent="0.2">
      <c r="A13">
        <f t="shared" si="0"/>
        <v>0</v>
      </c>
      <c r="B13" s="4">
        <v>50</v>
      </c>
      <c r="C13" s="43" t="str">
        <f>VLOOKUP($B13,[1]Sheet1!$A$3:$C$89,2)</f>
        <v>Harlequin</v>
      </c>
      <c r="D13" s="43" t="str">
        <f>VLOOKUP($B13,[1]Sheet1!$A$3:$C$89,3)</f>
        <v>C Cook</v>
      </c>
      <c r="E13" s="44" t="str">
        <f>IF(ISNA(VLOOKUP($B13,'Race 1'!$A$5:$I$20,8,FALSE)),"DNC",VLOOKUP($B13,'Race 1'!$A$5:$I$20,8,FALSE))</f>
        <v>DNC</v>
      </c>
      <c r="F13" s="45">
        <f t="shared" si="1"/>
        <v>0</v>
      </c>
      <c r="G13" s="44" t="str">
        <f>IF(ISNA(VLOOKUP($B13,'Race 2'!$A$5:$I$22,8,FALSE)),"DNC",VLOOKUP($B13,'Race 2'!$A$5:$I$22,8,FALSE))</f>
        <v>DNC</v>
      </c>
      <c r="H13" s="45">
        <f t="shared" si="2"/>
        <v>0</v>
      </c>
      <c r="I13" s="44" t="str">
        <f>IF(ISNA(VLOOKUP($B13,'Race 3'!$A$5:$I$22,8,FALSE)),"DNC",VLOOKUP($B13,'Race 3'!$A$5:$I$22,8,FALSE))</f>
        <v>DNC</v>
      </c>
      <c r="J13" s="45">
        <f t="shared" si="3"/>
        <v>0</v>
      </c>
      <c r="K13" s="44" t="str">
        <f>IF(ISNA(VLOOKUP($B13,'Race 4'!$A$5:$I$24,8,FALSE)),"DNC",VLOOKUP($B13,'Race 4'!$A$5:$I$24,8,FALSE))</f>
        <v>DNC</v>
      </c>
      <c r="L13" s="45">
        <f t="shared" si="4"/>
        <v>0</v>
      </c>
      <c r="M13" s="44" t="str">
        <f>IF(ISNA(VLOOKUP($B13,'Race 5'!$A$5:$I$27,8,FALSE)),"DNC",VLOOKUP($B13,'Race 5'!$A$5:$I$27,8,FALSE))</f>
        <v>DNC</v>
      </c>
      <c r="N13" s="45">
        <f t="shared" si="5"/>
        <v>0</v>
      </c>
      <c r="O13" s="46">
        <f t="shared" si="14"/>
        <v>0</v>
      </c>
      <c r="P13" s="47">
        <f t="shared" si="6"/>
        <v>0</v>
      </c>
      <c r="Q13" s="48">
        <f t="shared" si="7"/>
        <v>17</v>
      </c>
      <c r="R13" s="50">
        <f t="shared" si="8"/>
        <v>0</v>
      </c>
      <c r="S13" s="50">
        <f t="shared" si="9"/>
        <v>0</v>
      </c>
      <c r="T13" s="50">
        <f t="shared" si="10"/>
        <v>0</v>
      </c>
      <c r="U13" s="50">
        <f t="shared" si="11"/>
        <v>0</v>
      </c>
      <c r="V13" s="50">
        <f t="shared" si="12"/>
        <v>0</v>
      </c>
      <c r="W13" s="50">
        <f t="shared" si="13"/>
        <v>0</v>
      </c>
    </row>
    <row r="14" spans="1:23" ht="12.75" hidden="1" customHeight="1" x14ac:dyDescent="0.2">
      <c r="A14">
        <f t="shared" si="0"/>
        <v>0</v>
      </c>
      <c r="B14" s="4">
        <v>62</v>
      </c>
      <c r="C14" s="43" t="str">
        <f>VLOOKUP($B14,[1]Sheet1!$A$3:$C$89,2)</f>
        <v>Winsome</v>
      </c>
      <c r="D14" s="43" t="str">
        <f>VLOOKUP($B14,[1]Sheet1!$A$3:$C$89,3)</f>
        <v>M Williams</v>
      </c>
      <c r="E14" s="44" t="str">
        <f>IF(ISNA(VLOOKUP($B14,'Race 1'!$A$5:$I$20,8,FALSE)),"DNC",VLOOKUP($B14,'Race 1'!$A$5:$I$20,8,FALSE))</f>
        <v>DNC</v>
      </c>
      <c r="F14" s="45">
        <f t="shared" si="1"/>
        <v>0</v>
      </c>
      <c r="G14" s="44" t="str">
        <f>IF(ISNA(VLOOKUP($B14,'Race 2'!$A$5:$I$22,8,FALSE)),"DNC",VLOOKUP($B14,'Race 2'!$A$5:$I$22,8,FALSE))</f>
        <v>DNC</v>
      </c>
      <c r="H14" s="45">
        <f t="shared" si="2"/>
        <v>0</v>
      </c>
      <c r="I14" s="44" t="str">
        <f>IF(ISNA(VLOOKUP($B14,'Race 3'!$A$5:$I$22,8,FALSE)),"DNC",VLOOKUP($B14,'Race 3'!$A$5:$I$22,8,FALSE))</f>
        <v>DNC</v>
      </c>
      <c r="J14" s="45">
        <f t="shared" si="3"/>
        <v>0</v>
      </c>
      <c r="K14" s="44" t="str">
        <f>IF(ISNA(VLOOKUP($B14,'Race 4'!$A$5:$I$24,8,FALSE)),"DNC",VLOOKUP($B14,'Race 4'!$A$5:$I$24,8,FALSE))</f>
        <v>DNC</v>
      </c>
      <c r="L14" s="45">
        <f t="shared" si="4"/>
        <v>0</v>
      </c>
      <c r="M14" s="44" t="str">
        <f>IF(ISNA(VLOOKUP($B14,'Race 5'!$A$5:$I$27,8,FALSE)),"DNC",VLOOKUP($B14,'Race 5'!$A$5:$I$27,8,FALSE))</f>
        <v>DNC</v>
      </c>
      <c r="N14" s="45">
        <f t="shared" si="5"/>
        <v>0</v>
      </c>
      <c r="O14" s="46">
        <f t="shared" si="14"/>
        <v>0</v>
      </c>
      <c r="P14" s="47">
        <f t="shared" si="6"/>
        <v>0</v>
      </c>
      <c r="Q14" s="48">
        <f t="shared" si="7"/>
        <v>17</v>
      </c>
      <c r="R14" s="50">
        <f t="shared" si="8"/>
        <v>0</v>
      </c>
      <c r="S14" s="50">
        <f t="shared" si="9"/>
        <v>0</v>
      </c>
      <c r="T14" s="50">
        <f t="shared" si="10"/>
        <v>0</v>
      </c>
      <c r="U14" s="50">
        <f t="shared" si="11"/>
        <v>0</v>
      </c>
      <c r="V14" s="50">
        <f t="shared" si="12"/>
        <v>0</v>
      </c>
      <c r="W14" s="50">
        <f t="shared" si="13"/>
        <v>0</v>
      </c>
    </row>
    <row r="15" spans="1:23" ht="12.75" customHeight="1" x14ac:dyDescent="0.2">
      <c r="A15">
        <f t="shared" si="0"/>
        <v>1</v>
      </c>
      <c r="B15" s="4">
        <v>74</v>
      </c>
      <c r="C15" s="43" t="str">
        <f>VLOOKUP($B15,[1]Sheet1!$A$3:$C$89,2)</f>
        <v>Limit</v>
      </c>
      <c r="D15" s="43" t="str">
        <f>VLOOKUP($B15,[1]Sheet1!$A$3:$C$89,3)</f>
        <v>J Boraston</v>
      </c>
      <c r="E15" s="44">
        <f>IF(ISNA(VLOOKUP($B15,'Race 1'!$A$5:$I$20,8,FALSE)),"DNC",VLOOKUP($B15,'Race 1'!$A$5:$I$20,8,FALSE))</f>
        <v>12</v>
      </c>
      <c r="F15" s="45">
        <f t="shared" si="1"/>
        <v>26.666666666666668</v>
      </c>
      <c r="G15" s="44">
        <f>IF(ISNA(VLOOKUP($B15,'Race 2'!$A$5:$I$22,8,FALSE)),"DNC",VLOOKUP($B15,'Race 2'!$A$5:$I$22,8,FALSE))</f>
        <v>3</v>
      </c>
      <c r="H15" s="45">
        <f t="shared" si="2"/>
        <v>66.666666666666671</v>
      </c>
      <c r="I15" s="44">
        <f>IF(ISNA(VLOOKUP($B15,'Race 3'!$A$5:$I$22,8,FALSE)),"DNC",VLOOKUP($B15,'Race 3'!$A$5:$I$22,8,FALSE))</f>
        <v>9</v>
      </c>
      <c r="J15" s="45">
        <f t="shared" si="3"/>
        <v>33.333333333333336</v>
      </c>
      <c r="K15" s="44">
        <f>IF(ISNA(VLOOKUP($B15,'Race 4'!$A$5:$I$24,8,FALSE)),"DNC",VLOOKUP($B15,'Race 4'!$A$5:$I$24,8,FALSE))</f>
        <v>11</v>
      </c>
      <c r="L15" s="45">
        <f t="shared" si="4"/>
        <v>28.571428571428573</v>
      </c>
      <c r="M15" s="44">
        <f>IF(ISNA(VLOOKUP($B15,'Race 5'!$A$5:$I$27,8,FALSE)),"DNC",VLOOKUP($B15,'Race 5'!$A$5:$I$27,8,FALSE))</f>
        <v>10</v>
      </c>
      <c r="N15" s="45">
        <f t="shared" si="5"/>
        <v>30.76923076923077</v>
      </c>
      <c r="O15" s="46">
        <f t="shared" si="14"/>
        <v>186.00732600732599</v>
      </c>
      <c r="P15" s="47">
        <f t="shared" si="6"/>
        <v>159.34065934065933</v>
      </c>
      <c r="Q15" s="48">
        <f t="shared" si="7"/>
        <v>11</v>
      </c>
      <c r="R15" s="50">
        <f t="shared" si="8"/>
        <v>26.666666666666668</v>
      </c>
      <c r="S15" s="50">
        <f t="shared" si="9"/>
        <v>26.666666666666668</v>
      </c>
      <c r="T15" s="50">
        <f t="shared" si="10"/>
        <v>66.666666666666671</v>
      </c>
      <c r="U15" s="50">
        <f t="shared" si="11"/>
        <v>33.333333333333336</v>
      </c>
      <c r="V15" s="50">
        <f t="shared" si="12"/>
        <v>28.571428571428573</v>
      </c>
      <c r="W15" s="50">
        <f t="shared" si="13"/>
        <v>30.76923076923077</v>
      </c>
    </row>
    <row r="16" spans="1:23" ht="12.75" customHeight="1" x14ac:dyDescent="0.2">
      <c r="A16">
        <f t="shared" si="0"/>
        <v>1</v>
      </c>
      <c r="B16" s="4">
        <v>75</v>
      </c>
      <c r="C16" s="43" t="str">
        <f>VLOOKUP($B16,[1]Sheet1!$A$3:$C$89,2)</f>
        <v>Cracklin Rosie</v>
      </c>
      <c r="D16" s="43" t="str">
        <f>VLOOKUP($B16,[1]Sheet1!$A$3:$C$89,3)</f>
        <v>C Bridges</v>
      </c>
      <c r="E16" s="44">
        <f>IF(ISNA(VLOOKUP($B16,'Race 1'!$A$5:$I$20,8,FALSE)),"DNC",VLOOKUP($B16,'Race 1'!$A$5:$I$20,8,FALSE))</f>
        <v>3</v>
      </c>
      <c r="F16" s="45">
        <f t="shared" si="1"/>
        <v>66.666666666666671</v>
      </c>
      <c r="G16" s="44">
        <f>IF(ISNA(VLOOKUP($B16,'Race 2'!$A$5:$I$22,8,FALSE)),"DNC",VLOOKUP($B16,'Race 2'!$A$5:$I$22,8,FALSE))</f>
        <v>10</v>
      </c>
      <c r="H16" s="45">
        <f t="shared" si="2"/>
        <v>30.76923076923077</v>
      </c>
      <c r="I16" s="44">
        <f>IF(ISNA(VLOOKUP($B16,'Race 3'!$A$5:$I$22,8,FALSE)),"DNC",VLOOKUP($B16,'Race 3'!$A$5:$I$22,8,FALSE))</f>
        <v>12</v>
      </c>
      <c r="J16" s="45">
        <f t="shared" si="3"/>
        <v>26.666666666666668</v>
      </c>
      <c r="K16" s="44">
        <f>IF(ISNA(VLOOKUP($B16,'Race 4'!$A$5:$I$24,8,FALSE)),"DNC",VLOOKUP($B16,'Race 4'!$A$5:$I$24,8,FALSE))</f>
        <v>12</v>
      </c>
      <c r="L16" s="45">
        <f t="shared" si="4"/>
        <v>26.666666666666668</v>
      </c>
      <c r="M16" s="44">
        <f>IF(ISNA(VLOOKUP($B16,'Race 5'!$A$5:$I$27,8,FALSE)),"DNC",VLOOKUP($B16,'Race 5'!$A$5:$I$27,8,FALSE))</f>
        <v>11</v>
      </c>
      <c r="N16" s="45">
        <f t="shared" si="5"/>
        <v>28.571428571428573</v>
      </c>
      <c r="O16" s="46">
        <f t="shared" si="14"/>
        <v>179.34065934065936</v>
      </c>
      <c r="P16" s="47">
        <f t="shared" si="6"/>
        <v>152.6739926739927</v>
      </c>
      <c r="Q16" s="48">
        <f t="shared" si="7"/>
        <v>13</v>
      </c>
      <c r="R16" s="50">
        <f t="shared" si="8"/>
        <v>26.666666666666668</v>
      </c>
      <c r="S16" s="50">
        <f t="shared" si="9"/>
        <v>66.666666666666671</v>
      </c>
      <c r="T16" s="50">
        <f t="shared" si="10"/>
        <v>30.76923076923077</v>
      </c>
      <c r="U16" s="50">
        <f t="shared" si="11"/>
        <v>26.666666666666668</v>
      </c>
      <c r="V16" s="50">
        <f t="shared" si="12"/>
        <v>26.666666666666668</v>
      </c>
      <c r="W16" s="50">
        <f t="shared" si="13"/>
        <v>28.571428571428573</v>
      </c>
    </row>
    <row r="17" spans="1:23" x14ac:dyDescent="0.2">
      <c r="A17">
        <f t="shared" si="0"/>
        <v>1</v>
      </c>
      <c r="B17" s="4">
        <v>85</v>
      </c>
      <c r="C17" s="43" t="str">
        <f>VLOOKUP($B17,[1]Sheet1!$A$3:$C$89,2)</f>
        <v>Gamble</v>
      </c>
      <c r="D17" s="43" t="str">
        <f>VLOOKUP($B17,[1]Sheet1!$A$3:$C$89,3)</f>
        <v>R Wenham</v>
      </c>
      <c r="E17" s="44">
        <f>IF(ISNA(VLOOKUP($B17,'Race 1'!$A$5:$I$20,8,FALSE)),"DNC",VLOOKUP($B17,'Race 1'!$A$5:$I$20,8,FALSE))</f>
        <v>14</v>
      </c>
      <c r="F17" s="45">
        <f t="shared" si="1"/>
        <v>23.529411764705884</v>
      </c>
      <c r="G17" s="44">
        <f>IF(ISNA(VLOOKUP($B17,'Race 2'!$A$5:$I$22,8,FALSE)),"DNC",VLOOKUP($B17,'Race 2'!$A$5:$I$22,8,FALSE))</f>
        <v>2</v>
      </c>
      <c r="H17" s="45">
        <f t="shared" si="2"/>
        <v>80</v>
      </c>
      <c r="I17" s="44">
        <f>IF(ISNA(VLOOKUP($B17,'Race 3'!$A$5:$I$22,8,FALSE)),"DNC",VLOOKUP($B17,'Race 3'!$A$5:$I$22,8,FALSE))</f>
        <v>13</v>
      </c>
      <c r="J17" s="45">
        <f t="shared" si="3"/>
        <v>25</v>
      </c>
      <c r="K17" s="44">
        <f>IF(ISNA(VLOOKUP($B17,'Race 4'!$A$5:$I$24,8,FALSE)),"DNC",VLOOKUP($B17,'Race 4'!$A$5:$I$24,8,FALSE))</f>
        <v>3</v>
      </c>
      <c r="L17" s="45">
        <f t="shared" si="4"/>
        <v>66.666666666666671</v>
      </c>
      <c r="M17" s="44">
        <f>IF(ISNA(VLOOKUP($B17,'Race 5'!$A$5:$I$27,8,FALSE)),"DNC",VLOOKUP($B17,'Race 5'!$A$5:$I$27,8,FALSE))</f>
        <v>8</v>
      </c>
      <c r="N17" s="45">
        <f t="shared" si="5"/>
        <v>36.363636363636367</v>
      </c>
      <c r="O17" s="46">
        <f t="shared" si="14"/>
        <v>231.55971479500892</v>
      </c>
      <c r="P17" s="47">
        <f t="shared" si="6"/>
        <v>208.03030303030303</v>
      </c>
      <c r="Q17" s="48">
        <f t="shared" si="7"/>
        <v>5</v>
      </c>
      <c r="R17" s="50">
        <f t="shared" si="8"/>
        <v>23.529411764705884</v>
      </c>
      <c r="S17" s="50">
        <f t="shared" si="9"/>
        <v>23.529411764705884</v>
      </c>
      <c r="T17" s="50">
        <f t="shared" si="10"/>
        <v>80</v>
      </c>
      <c r="U17" s="50">
        <f t="shared" si="11"/>
        <v>25</v>
      </c>
      <c r="V17" s="50">
        <f t="shared" si="12"/>
        <v>66.666666666666671</v>
      </c>
      <c r="W17" s="50">
        <f t="shared" si="13"/>
        <v>36.363636363636367</v>
      </c>
    </row>
    <row r="18" spans="1:23" ht="12.75" hidden="1" customHeight="1" x14ac:dyDescent="0.2">
      <c r="A18">
        <f t="shared" si="0"/>
        <v>0</v>
      </c>
      <c r="B18" s="4">
        <v>86</v>
      </c>
      <c r="C18" s="43" t="str">
        <f>VLOOKUP($B18,[1]Sheet1!$A$3:$C$89,2)</f>
        <v>Wild Card</v>
      </c>
      <c r="D18" s="43" t="str">
        <f>VLOOKUP($B18,[1]Sheet1!$A$3:$C$89,3)</f>
        <v>T Wenham</v>
      </c>
      <c r="E18" s="44" t="str">
        <f>IF(ISNA(VLOOKUP($B18,'Race 1'!$A$5:$I$20,8,FALSE)),"DNC",VLOOKUP($B18,'Race 1'!$A$5:$I$20,8,FALSE))</f>
        <v>DNC</v>
      </c>
      <c r="F18" s="45">
        <f t="shared" si="1"/>
        <v>0</v>
      </c>
      <c r="G18" s="44" t="str">
        <f>IF(ISNA(VLOOKUP($B18,'Race 2'!$A$5:$I$22,8,FALSE)),"DNC",VLOOKUP($B18,'Race 2'!$A$5:$I$22,8,FALSE))</f>
        <v>DNC</v>
      </c>
      <c r="H18" s="45">
        <f t="shared" si="2"/>
        <v>0</v>
      </c>
      <c r="I18" s="44" t="str">
        <f>IF(ISNA(VLOOKUP($B18,'Race 3'!$A$5:$I$22,8,FALSE)),"DNC",VLOOKUP($B18,'Race 3'!$A$5:$I$22,8,FALSE))</f>
        <v>DNC</v>
      </c>
      <c r="J18" s="45">
        <f t="shared" si="3"/>
        <v>0</v>
      </c>
      <c r="K18" s="44" t="str">
        <f>IF(ISNA(VLOOKUP($B18,'Race 4'!$A$5:$I$24,8,FALSE)),"DNC",VLOOKUP($B18,'Race 4'!$A$5:$I$24,8,FALSE))</f>
        <v>DNC</v>
      </c>
      <c r="L18" s="45">
        <f t="shared" si="4"/>
        <v>0</v>
      </c>
      <c r="M18" s="44" t="str">
        <f>IF(ISNA(VLOOKUP($B18,'Race 5'!$A$5:$I$27,8,FALSE)),"DNC",VLOOKUP($B18,'Race 5'!$A$5:$I$27,8,FALSE))</f>
        <v>DNC</v>
      </c>
      <c r="N18" s="45">
        <f t="shared" si="5"/>
        <v>0</v>
      </c>
      <c r="O18" s="46">
        <f t="shared" si="14"/>
        <v>0</v>
      </c>
      <c r="P18" s="47">
        <f t="shared" si="6"/>
        <v>0</v>
      </c>
      <c r="Q18" s="48">
        <f t="shared" si="7"/>
        <v>17</v>
      </c>
      <c r="R18" s="50">
        <f t="shared" si="8"/>
        <v>0</v>
      </c>
      <c r="S18" s="50">
        <f t="shared" si="9"/>
        <v>0</v>
      </c>
      <c r="T18" s="50">
        <f t="shared" si="10"/>
        <v>0</v>
      </c>
      <c r="U18" s="50">
        <f t="shared" si="11"/>
        <v>0</v>
      </c>
      <c r="V18" s="50">
        <f t="shared" si="12"/>
        <v>0</v>
      </c>
      <c r="W18" s="50">
        <f t="shared" si="13"/>
        <v>0</v>
      </c>
    </row>
    <row r="19" spans="1:23" ht="12.75" hidden="1" customHeight="1" x14ac:dyDescent="0.2">
      <c r="A19">
        <f t="shared" si="0"/>
        <v>0</v>
      </c>
      <c r="B19" s="4">
        <v>87</v>
      </c>
      <c r="C19" s="43" t="str">
        <f>VLOOKUP($B19,[1]Sheet1!$A$3:$C$89,2)</f>
        <v>Silver Fox</v>
      </c>
      <c r="D19" s="43" t="str">
        <f>VLOOKUP($B19,[1]Sheet1!$A$3:$C$89,3)</f>
        <v>C Lee</v>
      </c>
      <c r="E19" s="44" t="str">
        <f>IF(ISNA(VLOOKUP($B19,'Race 1'!$A$5:$I$20,8,FALSE)),"DNC",VLOOKUP($B19,'Race 1'!$A$5:$I$20,8,FALSE))</f>
        <v>DNC</v>
      </c>
      <c r="F19" s="45">
        <f t="shared" si="1"/>
        <v>0</v>
      </c>
      <c r="G19" s="44" t="str">
        <f>IF(ISNA(VLOOKUP($B19,'Race 2'!$A$5:$I$22,8,FALSE)),"DNC",VLOOKUP($B19,'Race 2'!$A$5:$I$22,8,FALSE))</f>
        <v>DNC</v>
      </c>
      <c r="H19" s="45">
        <f t="shared" si="2"/>
        <v>0</v>
      </c>
      <c r="I19" s="44" t="str">
        <f>IF(ISNA(VLOOKUP($B19,'Race 3'!$A$5:$I$22,8,FALSE)),"DNC",VLOOKUP($B19,'Race 3'!$A$5:$I$22,8,FALSE))</f>
        <v>DNC</v>
      </c>
      <c r="J19" s="45">
        <f t="shared" si="3"/>
        <v>0</v>
      </c>
      <c r="K19" s="44" t="str">
        <f>IF(ISNA(VLOOKUP($B19,'Race 4'!$A$5:$I$24,8,FALSE)),"DNC",VLOOKUP($B19,'Race 4'!$A$5:$I$24,8,FALSE))</f>
        <v>DNC</v>
      </c>
      <c r="L19" s="45">
        <f t="shared" si="4"/>
        <v>0</v>
      </c>
      <c r="M19" s="44" t="str">
        <f>IF(ISNA(VLOOKUP($B19,'Race 5'!$A$5:$I$27,8,FALSE)),"DNC",VLOOKUP($B19,'Race 5'!$A$5:$I$27,8,FALSE))</f>
        <v>DNC</v>
      </c>
      <c r="N19" s="45">
        <f t="shared" si="5"/>
        <v>0</v>
      </c>
      <c r="O19" s="46">
        <f t="shared" si="14"/>
        <v>0</v>
      </c>
      <c r="P19" s="47">
        <f t="shared" si="6"/>
        <v>0</v>
      </c>
      <c r="Q19" s="48">
        <f t="shared" si="7"/>
        <v>17</v>
      </c>
      <c r="R19" s="50">
        <f t="shared" si="8"/>
        <v>0</v>
      </c>
      <c r="S19" s="50">
        <f t="shared" si="9"/>
        <v>0</v>
      </c>
      <c r="T19" s="50">
        <f t="shared" si="10"/>
        <v>0</v>
      </c>
      <c r="U19" s="50">
        <f t="shared" si="11"/>
        <v>0</v>
      </c>
      <c r="V19" s="50">
        <f t="shared" si="12"/>
        <v>0</v>
      </c>
      <c r="W19" s="50">
        <f t="shared" si="13"/>
        <v>0</v>
      </c>
    </row>
    <row r="20" spans="1:23" ht="12.75" hidden="1" customHeight="1" x14ac:dyDescent="0.2">
      <c r="A20">
        <f t="shared" si="0"/>
        <v>0</v>
      </c>
      <c r="B20" s="4">
        <v>95</v>
      </c>
      <c r="C20" s="43" t="str">
        <f>VLOOKUP($B20,[1]Sheet1!$A$3:$C$89,2)</f>
        <v>Alaurial</v>
      </c>
      <c r="D20" s="43" t="str">
        <f>VLOOKUP($B20,[1]Sheet1!$A$3:$C$89,3)</f>
        <v>S Parsons</v>
      </c>
      <c r="E20" s="44" t="str">
        <f>IF(ISNA(VLOOKUP($B20,'Race 1'!$A$5:$I$20,8,FALSE)),"DNC",VLOOKUP($B20,'Race 1'!$A$5:$I$20,8,FALSE))</f>
        <v>DNC</v>
      </c>
      <c r="F20" s="45">
        <f t="shared" si="1"/>
        <v>0</v>
      </c>
      <c r="G20" s="44" t="str">
        <f>IF(ISNA(VLOOKUP($B20,'Race 2'!$A$5:$I$22,8,FALSE)),"DNC",VLOOKUP($B20,'Race 2'!$A$5:$I$22,8,FALSE))</f>
        <v>DNC</v>
      </c>
      <c r="H20" s="45">
        <f t="shared" si="2"/>
        <v>0</v>
      </c>
      <c r="I20" s="44" t="str">
        <f>IF(ISNA(VLOOKUP($B20,'Race 3'!$A$5:$I$22,8,FALSE)),"DNC",VLOOKUP($B20,'Race 3'!$A$5:$I$22,8,FALSE))</f>
        <v>DNC</v>
      </c>
      <c r="J20" s="45">
        <f t="shared" si="3"/>
        <v>0</v>
      </c>
      <c r="K20" s="44" t="str">
        <f>IF(ISNA(VLOOKUP($B20,'Race 4'!$A$5:$I$24,8,FALSE)),"DNC",VLOOKUP($B20,'Race 4'!$A$5:$I$24,8,FALSE))</f>
        <v>DNC</v>
      </c>
      <c r="L20" s="45">
        <f t="shared" si="4"/>
        <v>0</v>
      </c>
      <c r="M20" s="44" t="str">
        <f>IF(ISNA(VLOOKUP($B20,'Race 5'!$A$5:$I$27,8,FALSE)),"DNC",VLOOKUP($B20,'Race 5'!$A$5:$I$27,8,FALSE))</f>
        <v>DNC</v>
      </c>
      <c r="N20" s="45">
        <f t="shared" si="5"/>
        <v>0</v>
      </c>
      <c r="O20" s="46">
        <f t="shared" si="14"/>
        <v>0</v>
      </c>
      <c r="P20" s="47">
        <f t="shared" si="6"/>
        <v>0</v>
      </c>
      <c r="Q20" s="48">
        <f t="shared" si="7"/>
        <v>17</v>
      </c>
      <c r="R20" s="50">
        <f t="shared" si="8"/>
        <v>0</v>
      </c>
      <c r="S20" s="50">
        <f t="shared" si="9"/>
        <v>0</v>
      </c>
      <c r="T20" s="50">
        <f t="shared" si="10"/>
        <v>0</v>
      </c>
      <c r="U20" s="50">
        <f t="shared" si="11"/>
        <v>0</v>
      </c>
      <c r="V20" s="50">
        <f t="shared" si="12"/>
        <v>0</v>
      </c>
      <c r="W20" s="50">
        <f t="shared" si="13"/>
        <v>0</v>
      </c>
    </row>
    <row r="21" spans="1:23" ht="12.75" hidden="1" customHeight="1" x14ac:dyDescent="0.2">
      <c r="A21">
        <f t="shared" si="0"/>
        <v>0</v>
      </c>
      <c r="B21" s="4">
        <v>97</v>
      </c>
      <c r="C21" s="43" t="str">
        <f>VLOOKUP($B21,[1]Sheet1!$A$3:$C$89,2)</f>
        <v>Racing Stripes</v>
      </c>
      <c r="D21" s="43" t="str">
        <f>VLOOKUP($B21,[1]Sheet1!$A$3:$C$89,3)</f>
        <v>D Palmer</v>
      </c>
      <c r="E21" s="44" t="str">
        <f>IF(ISNA(VLOOKUP($B21,'Race 1'!$A$5:$I$20,8,FALSE)),"DNC",VLOOKUP($B21,'Race 1'!$A$5:$I$20,8,FALSE))</f>
        <v>DNC</v>
      </c>
      <c r="F21" s="45">
        <f t="shared" si="1"/>
        <v>0</v>
      </c>
      <c r="G21" s="44" t="str">
        <f>IF(ISNA(VLOOKUP($B21,'Race 2'!$A$5:$I$22,8,FALSE)),"DNC",VLOOKUP($B21,'Race 2'!$A$5:$I$22,8,FALSE))</f>
        <v>DNC</v>
      </c>
      <c r="H21" s="45">
        <f t="shared" si="2"/>
        <v>0</v>
      </c>
      <c r="I21" s="44" t="str">
        <f>IF(ISNA(VLOOKUP($B21,'Race 3'!$A$5:$I$22,8,FALSE)),"DNC",VLOOKUP($B21,'Race 3'!$A$5:$I$22,8,FALSE))</f>
        <v>DNC</v>
      </c>
      <c r="J21" s="45">
        <f t="shared" si="3"/>
        <v>0</v>
      </c>
      <c r="K21" s="44" t="str">
        <f>IF(ISNA(VLOOKUP($B21,'Race 4'!$A$5:$I$24,8,FALSE)),"DNC",VLOOKUP($B21,'Race 4'!$A$5:$I$24,8,FALSE))</f>
        <v>DNC</v>
      </c>
      <c r="L21" s="45">
        <f t="shared" si="4"/>
        <v>0</v>
      </c>
      <c r="M21" s="44" t="str">
        <f>IF(ISNA(VLOOKUP($B21,'Race 5'!$A$5:$I$27,8,FALSE)),"DNC",VLOOKUP($B21,'Race 5'!$A$5:$I$27,8,FALSE))</f>
        <v>DNC</v>
      </c>
      <c r="N21" s="45">
        <f t="shared" si="5"/>
        <v>0</v>
      </c>
      <c r="O21" s="46">
        <f t="shared" si="14"/>
        <v>0</v>
      </c>
      <c r="P21" s="47">
        <f t="shared" si="6"/>
        <v>0</v>
      </c>
      <c r="Q21" s="48">
        <f t="shared" si="7"/>
        <v>17</v>
      </c>
      <c r="R21" s="50">
        <f t="shared" si="8"/>
        <v>0</v>
      </c>
      <c r="S21" s="50">
        <f t="shared" si="9"/>
        <v>0</v>
      </c>
      <c r="T21" s="50">
        <f t="shared" si="10"/>
        <v>0</v>
      </c>
      <c r="U21" s="50">
        <f t="shared" si="11"/>
        <v>0</v>
      </c>
      <c r="V21" s="50">
        <f t="shared" si="12"/>
        <v>0</v>
      </c>
      <c r="W21" s="50">
        <f t="shared" si="13"/>
        <v>0</v>
      </c>
    </row>
    <row r="22" spans="1:23" x14ac:dyDescent="0.2">
      <c r="A22">
        <f t="shared" si="0"/>
        <v>1</v>
      </c>
      <c r="B22" s="4">
        <v>101</v>
      </c>
      <c r="C22" s="43" t="str">
        <f>VLOOKUP($B22,[1]Sheet1!$A$3:$C$89,2)</f>
        <v>The Full Monty</v>
      </c>
      <c r="D22" s="43" t="str">
        <f>VLOOKUP($B22,[1]Sheet1!$A$3:$C$89,3)</f>
        <v>H Atkinson</v>
      </c>
      <c r="E22" s="44">
        <f>IF(ISNA(VLOOKUP($B22,'Race 1'!$A$5:$I$20,8,FALSE)),"DNC",VLOOKUP($B22,'Race 1'!$A$5:$I$20,8,FALSE))</f>
        <v>8</v>
      </c>
      <c r="F22" s="45">
        <f t="shared" si="1"/>
        <v>36.363636363636367</v>
      </c>
      <c r="G22" s="44">
        <f>IF(ISNA(VLOOKUP($B22,'Race 2'!$A$5:$I$22,8,FALSE)),"DNC",VLOOKUP($B22,'Race 2'!$A$5:$I$22,8,FALSE))</f>
        <v>4</v>
      </c>
      <c r="H22" s="45">
        <f t="shared" si="2"/>
        <v>57.142857142857146</v>
      </c>
      <c r="I22" s="44">
        <f>IF(ISNA(VLOOKUP($B22,'Race 3'!$A$5:$I$22,8,FALSE)),"DNC",VLOOKUP($B22,'Race 3'!$A$5:$I$22,8,FALSE))</f>
        <v>7</v>
      </c>
      <c r="J22" s="45">
        <f t="shared" si="3"/>
        <v>40</v>
      </c>
      <c r="K22" s="44">
        <f>IF(ISNA(VLOOKUP($B22,'Race 4'!$A$5:$I$24,8,FALSE)),"DNC",VLOOKUP($B22,'Race 4'!$A$5:$I$24,8,FALSE))</f>
        <v>8</v>
      </c>
      <c r="L22" s="45">
        <f t="shared" si="4"/>
        <v>36.363636363636367</v>
      </c>
      <c r="M22" s="44">
        <f>IF(ISNA(VLOOKUP($B22,'Race 5'!$A$5:$I$27,8,FALSE)),"DNC",VLOOKUP($B22,'Race 5'!$A$5:$I$27,8,FALSE))</f>
        <v>13</v>
      </c>
      <c r="N22" s="45">
        <f t="shared" si="5"/>
        <v>25</v>
      </c>
      <c r="O22" s="46">
        <f t="shared" si="14"/>
        <v>194.87012987012989</v>
      </c>
      <c r="P22" s="47">
        <f t="shared" si="6"/>
        <v>169.87012987012989</v>
      </c>
      <c r="Q22" s="48">
        <f t="shared" si="7"/>
        <v>9</v>
      </c>
      <c r="R22" s="50">
        <f t="shared" si="8"/>
        <v>25</v>
      </c>
      <c r="S22" s="50">
        <f t="shared" si="9"/>
        <v>36.363636363636367</v>
      </c>
      <c r="T22" s="50">
        <f t="shared" si="10"/>
        <v>57.142857142857146</v>
      </c>
      <c r="U22" s="50">
        <f t="shared" si="11"/>
        <v>40</v>
      </c>
      <c r="V22" s="50">
        <f t="shared" si="12"/>
        <v>36.363636363636367</v>
      </c>
      <c r="W22" s="50">
        <f t="shared" si="13"/>
        <v>25</v>
      </c>
    </row>
    <row r="23" spans="1:23" hidden="1" x14ac:dyDescent="0.2">
      <c r="A23">
        <f t="shared" si="0"/>
        <v>0</v>
      </c>
      <c r="B23" s="4">
        <v>102</v>
      </c>
      <c r="C23" s="43" t="str">
        <f>VLOOKUP($B23,[1]Sheet1!$A$3:$C$89,2)</f>
        <v>Kahu</v>
      </c>
      <c r="D23" s="43" t="str">
        <f>VLOOKUP($B23,[1]Sheet1!$A$3:$C$89,3)</f>
        <v>P Holland</v>
      </c>
      <c r="E23" s="44" t="str">
        <f>IF(ISNA(VLOOKUP($B23,'Race 1'!$A$5:$I$20,8,FALSE)),"DNC",VLOOKUP($B23,'Race 1'!$A$5:$I$20,8,FALSE))</f>
        <v>DNC</v>
      </c>
      <c r="F23" s="45">
        <f t="shared" si="1"/>
        <v>0</v>
      </c>
      <c r="G23" s="44" t="str">
        <f>IF(ISNA(VLOOKUP($B23,'Race 2'!$A$5:$I$22,8,FALSE)),"DNC",VLOOKUP($B23,'Race 2'!$A$5:$I$22,8,FALSE))</f>
        <v>DNC</v>
      </c>
      <c r="H23" s="45">
        <f t="shared" si="2"/>
        <v>0</v>
      </c>
      <c r="I23" s="44" t="str">
        <f>IF(ISNA(VLOOKUP($B23,'Race 3'!$A$5:$I$22,8,FALSE)),"DNC",VLOOKUP($B23,'Race 3'!$A$5:$I$22,8,FALSE))</f>
        <v>DNC</v>
      </c>
      <c r="J23" s="45">
        <f t="shared" si="3"/>
        <v>0</v>
      </c>
      <c r="K23" s="44" t="str">
        <f>IF(ISNA(VLOOKUP($B23,'Race 4'!$A$5:$I$24,8,FALSE)),"DNC",VLOOKUP($B23,'Race 4'!$A$5:$I$24,8,FALSE))</f>
        <v>DNC</v>
      </c>
      <c r="L23" s="45">
        <f t="shared" si="4"/>
        <v>0</v>
      </c>
      <c r="M23" s="44" t="str">
        <f>IF(ISNA(VLOOKUP($B23,'Race 5'!$A$5:$I$27,8,FALSE)),"DNC",VLOOKUP($B23,'Race 5'!$A$5:$I$27,8,FALSE))</f>
        <v>DNC</v>
      </c>
      <c r="N23" s="45">
        <f t="shared" si="5"/>
        <v>0</v>
      </c>
      <c r="O23" s="46">
        <f t="shared" si="14"/>
        <v>0</v>
      </c>
      <c r="P23" s="47">
        <f t="shared" si="6"/>
        <v>0</v>
      </c>
      <c r="Q23" s="48">
        <f t="shared" si="7"/>
        <v>17</v>
      </c>
      <c r="R23" s="50">
        <f t="shared" ref="R23" si="15">MIN(S23:W23)</f>
        <v>0</v>
      </c>
      <c r="S23" s="50">
        <f t="shared" ref="S23" si="16">+F23</f>
        <v>0</v>
      </c>
      <c r="T23" s="50">
        <f t="shared" ref="T23" si="17">+H23</f>
        <v>0</v>
      </c>
      <c r="U23" s="50">
        <f t="shared" ref="U23" si="18">+J23</f>
        <v>0</v>
      </c>
      <c r="V23" s="50">
        <f t="shared" ref="V23" si="19">+L23</f>
        <v>0</v>
      </c>
      <c r="W23" s="50">
        <f t="shared" ref="W23" si="20">+N23</f>
        <v>0</v>
      </c>
    </row>
    <row r="24" spans="1:23" x14ac:dyDescent="0.2">
      <c r="A24">
        <f t="shared" si="0"/>
        <v>1</v>
      </c>
      <c r="B24" s="4">
        <v>107</v>
      </c>
      <c r="C24" s="43" t="str">
        <f>VLOOKUP($B24,[1]Sheet1!$A$3:$C$89,2)</f>
        <v>By Golly</v>
      </c>
      <c r="D24" s="43" t="str">
        <f>VLOOKUP($B24,[1]Sheet1!$A$3:$C$89,3)</f>
        <v>G Bird</v>
      </c>
      <c r="E24" s="44">
        <f>IF(ISNA(VLOOKUP($B24,'Race 1'!$A$5:$I$20,8,FALSE)),"DNC",VLOOKUP($B24,'Race 1'!$A$5:$I$20,8,FALSE))</f>
        <v>11</v>
      </c>
      <c r="F24" s="45">
        <f t="shared" si="1"/>
        <v>28.571428571428573</v>
      </c>
      <c r="G24" s="44">
        <f>IF(ISNA(VLOOKUP($B24,'Race 2'!$A$5:$I$22,8,FALSE)),"DNC",VLOOKUP($B24,'Race 2'!$A$5:$I$22,8,FALSE))</f>
        <v>12</v>
      </c>
      <c r="H24" s="45">
        <f t="shared" si="2"/>
        <v>26.666666666666668</v>
      </c>
      <c r="I24" s="44">
        <f>IF(ISNA(VLOOKUP($B24,'Race 3'!$A$5:$I$22,8,FALSE)),"DNC",VLOOKUP($B24,'Race 3'!$A$5:$I$22,8,FALSE))</f>
        <v>2</v>
      </c>
      <c r="J24" s="45">
        <f t="shared" si="3"/>
        <v>80</v>
      </c>
      <c r="K24" s="44">
        <f>IF(ISNA(VLOOKUP($B24,'Race 4'!$A$5:$I$24,8,FALSE)),"DNC",VLOOKUP($B24,'Race 4'!$A$5:$I$24,8,FALSE))</f>
        <v>7</v>
      </c>
      <c r="L24" s="45">
        <f t="shared" si="4"/>
        <v>40</v>
      </c>
      <c r="M24" s="44">
        <f>IF(ISNA(VLOOKUP($B24,'Race 5'!$A$5:$I$27,8,FALSE)),"DNC",VLOOKUP($B24,'Race 5'!$A$5:$I$27,8,FALSE))</f>
        <v>5</v>
      </c>
      <c r="N24" s="45">
        <f t="shared" si="5"/>
        <v>50</v>
      </c>
      <c r="O24" s="46">
        <f t="shared" si="14"/>
        <v>225.23809523809524</v>
      </c>
      <c r="P24" s="47">
        <f t="shared" si="6"/>
        <v>198.57142857142858</v>
      </c>
      <c r="Q24" s="48">
        <f t="shared" si="7"/>
        <v>6</v>
      </c>
      <c r="R24" s="50">
        <f t="shared" ref="R24:R66" si="21">MIN(S24:W24)</f>
        <v>26.666666666666668</v>
      </c>
      <c r="S24" s="50">
        <f t="shared" ref="S24:S66" si="22">+F24</f>
        <v>28.571428571428573</v>
      </c>
      <c r="T24" s="50">
        <f t="shared" ref="T24:T66" si="23">+H24</f>
        <v>26.666666666666668</v>
      </c>
      <c r="U24" s="50">
        <f t="shared" ref="U24:U66" si="24">+J24</f>
        <v>80</v>
      </c>
      <c r="V24" s="50">
        <f t="shared" ref="V24:V66" si="25">+L24</f>
        <v>40</v>
      </c>
      <c r="W24" s="50">
        <f t="shared" ref="W24:W66" si="26">+N24</f>
        <v>50</v>
      </c>
    </row>
    <row r="25" spans="1:23" hidden="1" x14ac:dyDescent="0.2">
      <c r="A25">
        <f t="shared" si="0"/>
        <v>0</v>
      </c>
      <c r="B25" s="4">
        <v>114</v>
      </c>
      <c r="C25" s="43" t="str">
        <f>VLOOKUP($B25,[1]Sheet1!$A$3:$C$89,2)</f>
        <v>Zeferio</v>
      </c>
      <c r="D25" s="43" t="str">
        <f>VLOOKUP($B25,[1]Sheet1!$A$3:$C$89,3)</f>
        <v>W Thomas</v>
      </c>
      <c r="E25" s="44" t="str">
        <f>IF(ISNA(VLOOKUP($B25,'Race 1'!$A$5:$I$20,8,FALSE)),"DNC",VLOOKUP($B25,'Race 1'!$A$5:$I$20,8,FALSE))</f>
        <v>DNC</v>
      </c>
      <c r="F25" s="45">
        <f t="shared" si="1"/>
        <v>0</v>
      </c>
      <c r="G25" s="44" t="str">
        <f>IF(ISNA(VLOOKUP($B25,'Race 2'!$A$5:$I$22,8,FALSE)),"DNC",VLOOKUP($B25,'Race 2'!$A$5:$I$22,8,FALSE))</f>
        <v>DNC</v>
      </c>
      <c r="H25" s="45">
        <f t="shared" si="2"/>
        <v>0</v>
      </c>
      <c r="I25" s="44" t="str">
        <f>IF(ISNA(VLOOKUP($B25,'Race 3'!$A$5:$I$22,8,FALSE)),"DNC",VLOOKUP($B25,'Race 3'!$A$5:$I$22,8,FALSE))</f>
        <v>DNC</v>
      </c>
      <c r="J25" s="45">
        <f t="shared" si="3"/>
        <v>0</v>
      </c>
      <c r="K25" s="44" t="str">
        <f>IF(ISNA(VLOOKUP($B25,'Race 4'!$A$5:$I$24,8,FALSE)),"DNC",VLOOKUP($B25,'Race 4'!$A$5:$I$24,8,FALSE))</f>
        <v>DNC</v>
      </c>
      <c r="L25" s="45">
        <f t="shared" si="4"/>
        <v>0</v>
      </c>
      <c r="M25" s="44" t="str">
        <f>IF(ISNA(VLOOKUP($B25,'Race 5'!$A$5:$I$27,8,FALSE)),"DNC",VLOOKUP($B25,'Race 5'!$A$5:$I$27,8,FALSE))</f>
        <v>DNC</v>
      </c>
      <c r="N25" s="45">
        <f t="shared" si="5"/>
        <v>0</v>
      </c>
      <c r="O25" s="46">
        <f t="shared" si="14"/>
        <v>0</v>
      </c>
      <c r="P25" s="47">
        <f t="shared" si="6"/>
        <v>0</v>
      </c>
      <c r="Q25" s="48">
        <f t="shared" si="7"/>
        <v>17</v>
      </c>
      <c r="R25" s="50">
        <f t="shared" si="21"/>
        <v>0</v>
      </c>
      <c r="S25" s="50">
        <f t="shared" si="22"/>
        <v>0</v>
      </c>
      <c r="T25" s="50">
        <f t="shared" si="23"/>
        <v>0</v>
      </c>
      <c r="U25" s="50">
        <f t="shared" si="24"/>
        <v>0</v>
      </c>
      <c r="V25" s="50">
        <f t="shared" si="25"/>
        <v>0</v>
      </c>
      <c r="W25" s="50">
        <f t="shared" si="26"/>
        <v>0</v>
      </c>
    </row>
    <row r="26" spans="1:23" ht="12.75" hidden="1" customHeight="1" x14ac:dyDescent="0.2">
      <c r="A26">
        <f t="shared" si="0"/>
        <v>0</v>
      </c>
      <c r="B26" s="4">
        <v>129</v>
      </c>
      <c r="C26" s="43" t="str">
        <f>VLOOKUP($B26,[1]Sheet1!$A$3:$C$89,2)</f>
        <v>Accolade</v>
      </c>
      <c r="D26" s="43" t="str">
        <f>VLOOKUP($B26,[1]Sheet1!$A$3:$C$89,3)</f>
        <v>G Mantell</v>
      </c>
      <c r="E26" s="44" t="str">
        <f>IF(ISNA(VLOOKUP($B26,'Race 1'!$A$5:$I$20,8,FALSE)),"DNC",VLOOKUP($B26,'Race 1'!$A$5:$I$20,8,FALSE))</f>
        <v>DNC</v>
      </c>
      <c r="F26" s="45">
        <f t="shared" si="1"/>
        <v>0</v>
      </c>
      <c r="G26" s="44" t="str">
        <f>IF(ISNA(VLOOKUP($B26,'Race 2'!$A$5:$I$22,8,FALSE)),"DNC",VLOOKUP($B26,'Race 2'!$A$5:$I$22,8,FALSE))</f>
        <v>DNC</v>
      </c>
      <c r="H26" s="45">
        <f t="shared" si="2"/>
        <v>0</v>
      </c>
      <c r="I26" s="44" t="str">
        <f>IF(ISNA(VLOOKUP($B26,'Race 3'!$A$5:$I$22,8,FALSE)),"DNC",VLOOKUP($B26,'Race 3'!$A$5:$I$22,8,FALSE))</f>
        <v>DNC</v>
      </c>
      <c r="J26" s="45">
        <f t="shared" si="3"/>
        <v>0</v>
      </c>
      <c r="K26" s="44" t="str">
        <f>IF(ISNA(VLOOKUP($B26,'Race 4'!$A$5:$I$24,8,FALSE)),"DNC",VLOOKUP($B26,'Race 4'!$A$5:$I$24,8,FALSE))</f>
        <v>DNC</v>
      </c>
      <c r="L26" s="45">
        <f t="shared" si="4"/>
        <v>0</v>
      </c>
      <c r="M26" s="44" t="str">
        <f>IF(ISNA(VLOOKUP($B26,'Race 5'!$A$5:$I$27,8,FALSE)),"DNC",VLOOKUP($B26,'Race 5'!$A$5:$I$27,8,FALSE))</f>
        <v>DNC</v>
      </c>
      <c r="N26" s="45">
        <f t="shared" si="5"/>
        <v>0</v>
      </c>
      <c r="O26" s="46">
        <f t="shared" si="14"/>
        <v>0</v>
      </c>
      <c r="P26" s="47">
        <f t="shared" si="6"/>
        <v>0</v>
      </c>
      <c r="Q26" s="48">
        <f t="shared" si="7"/>
        <v>17</v>
      </c>
      <c r="R26" s="50">
        <f t="shared" si="21"/>
        <v>0</v>
      </c>
      <c r="S26" s="50">
        <f t="shared" si="22"/>
        <v>0</v>
      </c>
      <c r="T26" s="50">
        <f t="shared" si="23"/>
        <v>0</v>
      </c>
      <c r="U26" s="50">
        <f t="shared" si="24"/>
        <v>0</v>
      </c>
      <c r="V26" s="50">
        <f t="shared" si="25"/>
        <v>0</v>
      </c>
      <c r="W26" s="50">
        <f t="shared" si="26"/>
        <v>0</v>
      </c>
    </row>
    <row r="27" spans="1:23" ht="12.75" customHeight="1" x14ac:dyDescent="0.2">
      <c r="A27">
        <f t="shared" si="0"/>
        <v>1</v>
      </c>
      <c r="B27" s="74">
        <v>141</v>
      </c>
      <c r="C27" s="43" t="str">
        <f>VLOOKUP($B27,[1]Sheet1!$A$3:$C$89,2)</f>
        <v>Ripple</v>
      </c>
      <c r="D27" s="43" t="str">
        <f>VLOOKUP($B27,[1]Sheet1!$A$3:$C$89,3)</f>
        <v>D McKellar</v>
      </c>
      <c r="E27" s="44">
        <f>IF(ISNA(VLOOKUP($B27,'Race 1'!$A$5:$I$20,8,FALSE)),"DNC",VLOOKUP($B27,'Race 1'!$A$5:$I$20,8,FALSE))</f>
        <v>2</v>
      </c>
      <c r="F27" s="45">
        <f t="shared" si="1"/>
        <v>80</v>
      </c>
      <c r="G27" s="44">
        <f>IF(ISNA(VLOOKUP($B27,'Race 2'!$A$5:$I$22,8,FALSE)),"DNC",VLOOKUP($B27,'Race 2'!$A$5:$I$22,8,FALSE))</f>
        <v>8</v>
      </c>
      <c r="H27" s="45">
        <f t="shared" si="2"/>
        <v>36.363636363636367</v>
      </c>
      <c r="I27" s="44">
        <f>IF(ISNA(VLOOKUP($B27,'Race 3'!$A$5:$I$22,8,FALSE)),"DNC",VLOOKUP($B27,'Race 3'!$A$5:$I$22,8,FALSE))</f>
        <v>3</v>
      </c>
      <c r="J27" s="45">
        <f t="shared" si="3"/>
        <v>66.666666666666671</v>
      </c>
      <c r="K27" s="44">
        <f>IF(ISNA(VLOOKUP($B27,'Race 4'!$A$5:$I$24,8,FALSE)),"DNC",VLOOKUP($B27,'Race 4'!$A$5:$I$24,8,FALSE))</f>
        <v>6</v>
      </c>
      <c r="L27" s="45">
        <f t="shared" si="4"/>
        <v>44.444444444444443</v>
      </c>
      <c r="M27" s="44">
        <f>IF(ISNA(VLOOKUP($B27,'Race 5'!$A$5:$I$27,8,FALSE)),"DNC",VLOOKUP($B27,'Race 5'!$A$5:$I$27,8,FALSE))</f>
        <v>2</v>
      </c>
      <c r="N27" s="45">
        <f t="shared" si="5"/>
        <v>80</v>
      </c>
      <c r="O27" s="46">
        <f t="shared" si="14"/>
        <v>307.47474747474746</v>
      </c>
      <c r="P27" s="47">
        <f t="shared" si="6"/>
        <v>271.11111111111109</v>
      </c>
      <c r="Q27" s="48">
        <f t="shared" si="7"/>
        <v>2</v>
      </c>
      <c r="R27" s="50">
        <f t="shared" si="21"/>
        <v>36.363636363636367</v>
      </c>
      <c r="S27" s="50">
        <f t="shared" si="22"/>
        <v>80</v>
      </c>
      <c r="T27" s="50">
        <f t="shared" si="23"/>
        <v>36.363636363636367</v>
      </c>
      <c r="U27" s="50">
        <f t="shared" si="24"/>
        <v>66.666666666666671</v>
      </c>
      <c r="V27" s="50">
        <f t="shared" si="25"/>
        <v>44.444444444444443</v>
      </c>
      <c r="W27" s="50">
        <f t="shared" si="26"/>
        <v>80</v>
      </c>
    </row>
    <row r="28" spans="1:23" ht="12.75" hidden="1" customHeight="1" x14ac:dyDescent="0.2">
      <c r="A28">
        <f t="shared" si="0"/>
        <v>0</v>
      </c>
      <c r="B28" s="4">
        <v>145</v>
      </c>
      <c r="C28" s="43" t="str">
        <f>VLOOKUP($B28,[1]Sheet1!$A$3:$C$89,2)</f>
        <v xml:space="preserve">Zephlin </v>
      </c>
      <c r="D28" s="43" t="str">
        <f>VLOOKUP($B28,[1]Sheet1!$A$3:$C$89,3)</f>
        <v>D Pender</v>
      </c>
      <c r="E28" s="44" t="str">
        <f>IF(ISNA(VLOOKUP($B28,'Race 1'!$A$5:$I$20,8,FALSE)),"DNC",VLOOKUP($B28,'Race 1'!$A$5:$I$20,8,FALSE))</f>
        <v>DNC</v>
      </c>
      <c r="F28" s="45">
        <f t="shared" si="1"/>
        <v>0</v>
      </c>
      <c r="G28" s="44" t="str">
        <f>IF(ISNA(VLOOKUP($B28,'Race 2'!$A$5:$I$22,8,FALSE)),"DNC",VLOOKUP($B28,'Race 2'!$A$5:$I$22,8,FALSE))</f>
        <v>DNC</v>
      </c>
      <c r="H28" s="45">
        <f t="shared" si="2"/>
        <v>0</v>
      </c>
      <c r="I28" s="44" t="str">
        <f>IF(ISNA(VLOOKUP($B28,'Race 3'!$A$5:$I$22,8,FALSE)),"DNC",VLOOKUP($B28,'Race 3'!$A$5:$I$22,8,FALSE))</f>
        <v>DNC</v>
      </c>
      <c r="J28" s="45">
        <f t="shared" si="3"/>
        <v>0</v>
      </c>
      <c r="K28" s="44" t="str">
        <f>IF(ISNA(VLOOKUP($B28,'Race 4'!$A$5:$I$24,8,FALSE)),"DNC",VLOOKUP($B28,'Race 4'!$A$5:$I$24,8,FALSE))</f>
        <v>DNC</v>
      </c>
      <c r="L28" s="45">
        <f t="shared" si="4"/>
        <v>0</v>
      </c>
      <c r="M28" s="44" t="str">
        <f>IF(ISNA(VLOOKUP($B28,'Race 5'!$A$5:$I$27,8,FALSE)),"DNC",VLOOKUP($B28,'Race 5'!$A$5:$I$27,8,FALSE))</f>
        <v>DNC</v>
      </c>
      <c r="N28" s="45">
        <f t="shared" si="5"/>
        <v>0</v>
      </c>
      <c r="O28" s="46">
        <f t="shared" si="14"/>
        <v>0</v>
      </c>
      <c r="P28" s="47">
        <f t="shared" si="6"/>
        <v>0</v>
      </c>
      <c r="Q28" s="48">
        <f t="shared" si="7"/>
        <v>17</v>
      </c>
      <c r="R28" s="50">
        <f t="shared" si="21"/>
        <v>0</v>
      </c>
      <c r="S28" s="50">
        <f t="shared" si="22"/>
        <v>0</v>
      </c>
      <c r="T28" s="50">
        <f t="shared" si="23"/>
        <v>0</v>
      </c>
      <c r="U28" s="50">
        <f t="shared" si="24"/>
        <v>0</v>
      </c>
      <c r="V28" s="50">
        <f t="shared" si="25"/>
        <v>0</v>
      </c>
      <c r="W28" s="50">
        <f t="shared" si="26"/>
        <v>0</v>
      </c>
    </row>
    <row r="29" spans="1:23" ht="12.75" hidden="1" customHeight="1" x14ac:dyDescent="0.2">
      <c r="A29">
        <f t="shared" si="0"/>
        <v>0</v>
      </c>
      <c r="B29" s="4">
        <v>147</v>
      </c>
      <c r="C29" s="43" t="str">
        <f>VLOOKUP($B29,[1]Sheet1!$A$3:$C$89,2)</f>
        <v>Zero</v>
      </c>
      <c r="D29" s="43" t="str">
        <f>VLOOKUP($B29,[1]Sheet1!$A$3:$C$89,3)</f>
        <v>A Aitken</v>
      </c>
      <c r="E29" s="44" t="str">
        <f>IF(ISNA(VLOOKUP($B29,'Race 1'!$A$5:$I$20,8,FALSE)),"DNC",VLOOKUP($B29,'Race 1'!$A$5:$I$20,8,FALSE))</f>
        <v>DNC</v>
      </c>
      <c r="F29" s="45">
        <f t="shared" si="1"/>
        <v>0</v>
      </c>
      <c r="G29" s="44" t="str">
        <f>IF(ISNA(VLOOKUP($B29,'Race 2'!$A$5:$I$22,8,FALSE)),"DNC",VLOOKUP($B29,'Race 2'!$A$5:$I$22,8,FALSE))</f>
        <v>DNC</v>
      </c>
      <c r="H29" s="45">
        <f t="shared" si="2"/>
        <v>0</v>
      </c>
      <c r="I29" s="44" t="str">
        <f>IF(ISNA(VLOOKUP($B29,'Race 3'!$A$5:$I$22,8,FALSE)),"DNC",VLOOKUP($B29,'Race 3'!$A$5:$I$22,8,FALSE))</f>
        <v>DNC</v>
      </c>
      <c r="J29" s="45">
        <f t="shared" si="3"/>
        <v>0</v>
      </c>
      <c r="K29" s="44" t="str">
        <f>IF(ISNA(VLOOKUP($B29,'Race 4'!$A$5:$I$24,8,FALSE)),"DNC",VLOOKUP($B29,'Race 4'!$A$5:$I$24,8,FALSE))</f>
        <v>DNC</v>
      </c>
      <c r="L29" s="45">
        <f t="shared" si="4"/>
        <v>0</v>
      </c>
      <c r="M29" s="44" t="str">
        <f>IF(ISNA(VLOOKUP($B29,'Race 5'!$A$5:$I$27,8,FALSE)),"DNC",VLOOKUP($B29,'Race 5'!$A$5:$I$27,8,FALSE))</f>
        <v>DNC</v>
      </c>
      <c r="N29" s="45">
        <f t="shared" si="5"/>
        <v>0</v>
      </c>
      <c r="O29" s="46">
        <f t="shared" si="14"/>
        <v>0</v>
      </c>
      <c r="P29" s="47">
        <f t="shared" si="6"/>
        <v>0</v>
      </c>
      <c r="Q29" s="48">
        <f t="shared" si="7"/>
        <v>17</v>
      </c>
      <c r="R29" s="50">
        <f t="shared" si="21"/>
        <v>0</v>
      </c>
      <c r="S29" s="50">
        <f t="shared" si="22"/>
        <v>0</v>
      </c>
      <c r="T29" s="50">
        <f t="shared" si="23"/>
        <v>0</v>
      </c>
      <c r="U29" s="50">
        <f t="shared" si="24"/>
        <v>0</v>
      </c>
      <c r="V29" s="50">
        <f t="shared" si="25"/>
        <v>0</v>
      </c>
      <c r="W29" s="50">
        <f t="shared" si="26"/>
        <v>0</v>
      </c>
    </row>
    <row r="30" spans="1:23" ht="12.75" hidden="1" customHeight="1" x14ac:dyDescent="0.2">
      <c r="A30">
        <f t="shared" si="0"/>
        <v>0</v>
      </c>
      <c r="B30" s="4">
        <v>151</v>
      </c>
      <c r="C30" s="43" t="str">
        <f>VLOOKUP($B30,[1]Sheet1!$A$3:$C$89,2)</f>
        <v>Westerly</v>
      </c>
      <c r="D30" s="43" t="str">
        <f>VLOOKUP($B30,[1]Sheet1!$A$3:$C$89,3)</f>
        <v>H Thomas</v>
      </c>
      <c r="E30" s="44" t="str">
        <f>IF(ISNA(VLOOKUP($B30,'Race 1'!$A$5:$I$20,8,FALSE)),"DNC",VLOOKUP($B30,'Race 1'!$A$5:$I$20,8,FALSE))</f>
        <v>DNC</v>
      </c>
      <c r="F30" s="45">
        <f t="shared" si="1"/>
        <v>0</v>
      </c>
      <c r="G30" s="44" t="str">
        <f>IF(ISNA(VLOOKUP($B30,'Race 2'!$A$5:$I$22,8,FALSE)),"DNC",VLOOKUP($B30,'Race 2'!$A$5:$I$22,8,FALSE))</f>
        <v>DNC</v>
      </c>
      <c r="H30" s="45">
        <f t="shared" si="2"/>
        <v>0</v>
      </c>
      <c r="I30" s="44" t="str">
        <f>IF(ISNA(VLOOKUP($B30,'Race 3'!$A$5:$I$22,8,FALSE)),"DNC",VLOOKUP($B30,'Race 3'!$A$5:$I$22,8,FALSE))</f>
        <v>DNC</v>
      </c>
      <c r="J30" s="45">
        <f t="shared" si="3"/>
        <v>0</v>
      </c>
      <c r="K30" s="44" t="str">
        <f>IF(ISNA(VLOOKUP($B30,'Race 4'!$A$5:$I$24,8,FALSE)),"DNC",VLOOKUP($B30,'Race 4'!$A$5:$I$24,8,FALSE))</f>
        <v>DNC</v>
      </c>
      <c r="L30" s="45">
        <f t="shared" si="4"/>
        <v>0</v>
      </c>
      <c r="M30" s="44" t="str">
        <f>IF(ISNA(VLOOKUP($B30,'Race 5'!$A$5:$I$27,8,FALSE)),"DNC",VLOOKUP($B30,'Race 5'!$A$5:$I$27,8,FALSE))</f>
        <v>DNC</v>
      </c>
      <c r="N30" s="45">
        <f t="shared" si="5"/>
        <v>0</v>
      </c>
      <c r="O30" s="46">
        <f t="shared" si="14"/>
        <v>0</v>
      </c>
      <c r="P30" s="47">
        <f t="shared" si="6"/>
        <v>0</v>
      </c>
      <c r="Q30" s="48">
        <f t="shared" si="7"/>
        <v>17</v>
      </c>
      <c r="R30" s="50">
        <f t="shared" si="21"/>
        <v>0</v>
      </c>
      <c r="S30" s="50">
        <f t="shared" si="22"/>
        <v>0</v>
      </c>
      <c r="T30" s="50">
        <f t="shared" si="23"/>
        <v>0</v>
      </c>
      <c r="U30" s="50">
        <f t="shared" si="24"/>
        <v>0</v>
      </c>
      <c r="V30" s="50">
        <f t="shared" si="25"/>
        <v>0</v>
      </c>
      <c r="W30" s="50">
        <f t="shared" si="26"/>
        <v>0</v>
      </c>
    </row>
    <row r="31" spans="1:23" ht="12.75" hidden="1" customHeight="1" x14ac:dyDescent="0.2">
      <c r="A31">
        <f t="shared" si="0"/>
        <v>0</v>
      </c>
      <c r="B31" s="4">
        <v>155</v>
      </c>
      <c r="C31" s="43" t="str">
        <f>VLOOKUP($B31,[1]Sheet1!$A$3:$C$89,2)</f>
        <v>Spooky</v>
      </c>
      <c r="D31" s="43" t="str">
        <f>VLOOKUP($B31,[1]Sheet1!$A$3:$C$89,3)</f>
        <v>P Croft</v>
      </c>
      <c r="E31" s="44" t="str">
        <f>IF(ISNA(VLOOKUP($B31,'Race 1'!$A$5:$I$20,8,FALSE)),"DNC",VLOOKUP($B31,'Race 1'!$A$5:$I$20,8,FALSE))</f>
        <v>DNC</v>
      </c>
      <c r="F31" s="45">
        <f t="shared" si="1"/>
        <v>0</v>
      </c>
      <c r="G31" s="44" t="str">
        <f>IF(ISNA(VLOOKUP($B31,'Race 2'!$A$5:$I$22,8,FALSE)),"DNC",VLOOKUP($B31,'Race 2'!$A$5:$I$22,8,FALSE))</f>
        <v>DNC</v>
      </c>
      <c r="H31" s="45">
        <f t="shared" si="2"/>
        <v>0</v>
      </c>
      <c r="I31" s="44" t="str">
        <f>IF(ISNA(VLOOKUP($B31,'Race 3'!$A$5:$I$22,8,FALSE)),"DNC",VLOOKUP($B31,'Race 3'!$A$5:$I$22,8,FALSE))</f>
        <v>DNC</v>
      </c>
      <c r="J31" s="45">
        <f t="shared" si="3"/>
        <v>0</v>
      </c>
      <c r="K31" s="44" t="str">
        <f>IF(ISNA(VLOOKUP($B31,'Race 4'!$A$5:$I$24,8,FALSE)),"DNC",VLOOKUP($B31,'Race 4'!$A$5:$I$24,8,FALSE))</f>
        <v>DNC</v>
      </c>
      <c r="L31" s="45">
        <f t="shared" si="4"/>
        <v>0</v>
      </c>
      <c r="M31" s="44" t="str">
        <f>IF(ISNA(VLOOKUP($B31,'Race 5'!$A$5:$I$27,8,FALSE)),"DNC",VLOOKUP($B31,'Race 5'!$A$5:$I$27,8,FALSE))</f>
        <v>DNC</v>
      </c>
      <c r="N31" s="45">
        <f t="shared" si="5"/>
        <v>0</v>
      </c>
      <c r="O31" s="46">
        <f t="shared" si="14"/>
        <v>0</v>
      </c>
      <c r="P31" s="47">
        <f t="shared" si="6"/>
        <v>0</v>
      </c>
      <c r="Q31" s="48">
        <f t="shared" si="7"/>
        <v>17</v>
      </c>
      <c r="R31" s="50">
        <f t="shared" si="21"/>
        <v>0</v>
      </c>
      <c r="S31" s="50">
        <f t="shared" si="22"/>
        <v>0</v>
      </c>
      <c r="T31" s="50">
        <f t="shared" si="23"/>
        <v>0</v>
      </c>
      <c r="U31" s="50">
        <f t="shared" si="24"/>
        <v>0</v>
      </c>
      <c r="V31" s="50">
        <f t="shared" si="25"/>
        <v>0</v>
      </c>
      <c r="W31" s="50">
        <f t="shared" si="26"/>
        <v>0</v>
      </c>
    </row>
    <row r="32" spans="1:23" ht="12.75" hidden="1" customHeight="1" x14ac:dyDescent="0.2">
      <c r="A32">
        <f t="shared" si="0"/>
        <v>0</v>
      </c>
      <c r="B32" s="4">
        <v>170</v>
      </c>
      <c r="C32" s="43" t="str">
        <f>VLOOKUP($B32,[1]Sheet1!$A$3:$C$89,2)</f>
        <v>Coriana II</v>
      </c>
      <c r="D32" s="43" t="str">
        <f>VLOOKUP($B32,[1]Sheet1!$A$3:$C$89,3)</f>
        <v>R Proko</v>
      </c>
      <c r="E32" s="44" t="str">
        <f>IF(ISNA(VLOOKUP($B32,'Race 1'!$A$5:$I$20,8,FALSE)),"DNC",VLOOKUP($B32,'Race 1'!$A$5:$I$20,8,FALSE))</f>
        <v>DNC</v>
      </c>
      <c r="F32" s="45">
        <f t="shared" si="1"/>
        <v>0</v>
      </c>
      <c r="G32" s="44" t="str">
        <f>IF(ISNA(VLOOKUP($B32,'Race 2'!$A$5:$I$22,8,FALSE)),"DNC",VLOOKUP($B32,'Race 2'!$A$5:$I$22,8,FALSE))</f>
        <v>DNC</v>
      </c>
      <c r="H32" s="45">
        <f t="shared" si="2"/>
        <v>0</v>
      </c>
      <c r="I32" s="44" t="str">
        <f>IF(ISNA(VLOOKUP($B32,'Race 3'!$A$5:$I$22,8,FALSE)),"DNC",VLOOKUP($B32,'Race 3'!$A$5:$I$22,8,FALSE))</f>
        <v>DNC</v>
      </c>
      <c r="J32" s="45">
        <f t="shared" si="3"/>
        <v>0</v>
      </c>
      <c r="K32" s="44" t="str">
        <f>IF(ISNA(VLOOKUP($B32,'Race 4'!$A$5:$I$24,8,FALSE)),"DNC",VLOOKUP($B32,'Race 4'!$A$5:$I$24,8,FALSE))</f>
        <v>DNC</v>
      </c>
      <c r="L32" s="45">
        <f t="shared" si="4"/>
        <v>0</v>
      </c>
      <c r="M32" s="44" t="str">
        <f>IF(ISNA(VLOOKUP($B32,'Race 5'!$A$5:$I$27,8,FALSE)),"DNC",VLOOKUP($B32,'Race 5'!$A$5:$I$27,8,FALSE))</f>
        <v>DNC</v>
      </c>
      <c r="N32" s="45">
        <f t="shared" si="5"/>
        <v>0</v>
      </c>
      <c r="O32" s="46">
        <f t="shared" si="14"/>
        <v>0</v>
      </c>
      <c r="P32" s="47">
        <f t="shared" si="6"/>
        <v>0</v>
      </c>
      <c r="Q32" s="48">
        <f t="shared" si="7"/>
        <v>17</v>
      </c>
      <c r="R32" s="50">
        <f t="shared" si="21"/>
        <v>0</v>
      </c>
      <c r="S32" s="50">
        <f t="shared" si="22"/>
        <v>0</v>
      </c>
      <c r="T32" s="50">
        <f t="shared" si="23"/>
        <v>0</v>
      </c>
      <c r="U32" s="50">
        <f t="shared" si="24"/>
        <v>0</v>
      </c>
      <c r="V32" s="50">
        <f t="shared" si="25"/>
        <v>0</v>
      </c>
      <c r="W32" s="50">
        <f t="shared" si="26"/>
        <v>0</v>
      </c>
    </row>
    <row r="33" spans="1:23" ht="12.75" hidden="1" customHeight="1" x14ac:dyDescent="0.2">
      <c r="A33">
        <f t="shared" si="0"/>
        <v>0</v>
      </c>
      <c r="B33" s="4">
        <v>177</v>
      </c>
      <c r="C33" s="43" t="str">
        <f>VLOOKUP($B33,[1]Sheet1!$A$3:$C$89,2)</f>
        <v>Mirage</v>
      </c>
      <c r="D33" s="43" t="str">
        <f>VLOOKUP($B33,[1]Sheet1!$A$3:$C$89,3)</f>
        <v>B Jesson</v>
      </c>
      <c r="E33" s="44" t="str">
        <f>IF(ISNA(VLOOKUP($B33,'Race 1'!$A$5:$I$20,8,FALSE)),"DNC",VLOOKUP($B33,'Race 1'!$A$5:$I$20,8,FALSE))</f>
        <v>DNC</v>
      </c>
      <c r="F33" s="45">
        <f t="shared" si="1"/>
        <v>0</v>
      </c>
      <c r="G33" s="44" t="str">
        <f>IF(ISNA(VLOOKUP($B33,'Race 2'!$A$5:$I$22,8,FALSE)),"DNC",VLOOKUP($B33,'Race 2'!$A$5:$I$22,8,FALSE))</f>
        <v>DNC</v>
      </c>
      <c r="H33" s="45">
        <f t="shared" si="2"/>
        <v>0</v>
      </c>
      <c r="I33" s="44" t="str">
        <f>IF(ISNA(VLOOKUP($B33,'Race 3'!$A$5:$I$22,8,FALSE)),"DNC",VLOOKUP($B33,'Race 3'!$A$5:$I$22,8,FALSE))</f>
        <v>DNC</v>
      </c>
      <c r="J33" s="45">
        <f t="shared" si="3"/>
        <v>0</v>
      </c>
      <c r="K33" s="44" t="str">
        <f>IF(ISNA(VLOOKUP($B33,'Race 4'!$A$5:$I$24,8,FALSE)),"DNC",VLOOKUP($B33,'Race 4'!$A$5:$I$24,8,FALSE))</f>
        <v>DNC</v>
      </c>
      <c r="L33" s="45">
        <f t="shared" si="4"/>
        <v>0</v>
      </c>
      <c r="M33" s="44" t="str">
        <f>IF(ISNA(VLOOKUP($B33,'Race 5'!$A$5:$I$27,8,FALSE)),"DNC",VLOOKUP($B33,'Race 5'!$A$5:$I$27,8,FALSE))</f>
        <v>DNC</v>
      </c>
      <c r="N33" s="45">
        <f t="shared" si="5"/>
        <v>0</v>
      </c>
      <c r="O33" s="46">
        <f t="shared" si="14"/>
        <v>0</v>
      </c>
      <c r="P33" s="47">
        <f t="shared" si="6"/>
        <v>0</v>
      </c>
      <c r="Q33" s="48">
        <f t="shared" si="7"/>
        <v>17</v>
      </c>
      <c r="R33" s="50">
        <f t="shared" si="21"/>
        <v>0</v>
      </c>
      <c r="S33" s="50">
        <f t="shared" si="22"/>
        <v>0</v>
      </c>
      <c r="T33" s="50">
        <f t="shared" si="23"/>
        <v>0</v>
      </c>
      <c r="U33" s="50">
        <f t="shared" si="24"/>
        <v>0</v>
      </c>
      <c r="V33" s="50">
        <f t="shared" si="25"/>
        <v>0</v>
      </c>
      <c r="W33" s="50">
        <f t="shared" si="26"/>
        <v>0</v>
      </c>
    </row>
    <row r="34" spans="1:23" ht="12.75" hidden="1" customHeight="1" x14ac:dyDescent="0.2">
      <c r="A34">
        <f t="shared" si="0"/>
        <v>0</v>
      </c>
      <c r="B34" s="4">
        <v>178</v>
      </c>
      <c r="C34" s="43" t="str">
        <f>VLOOKUP($B34,[1]Sheet1!$A$3:$C$89,2)</f>
        <v>Sirocco</v>
      </c>
      <c r="D34" s="43" t="str">
        <f>VLOOKUP($B34,[1]Sheet1!$A$3:$C$89,3)</f>
        <v>B Elliot</v>
      </c>
      <c r="E34" s="44" t="str">
        <f>IF(ISNA(VLOOKUP($B34,'Race 1'!$A$5:$I$20,8,FALSE)),"DNC",VLOOKUP($B34,'Race 1'!$A$5:$I$20,8,FALSE))</f>
        <v>DNC</v>
      </c>
      <c r="F34" s="45">
        <f t="shared" si="1"/>
        <v>0</v>
      </c>
      <c r="G34" s="44" t="str">
        <f>IF(ISNA(VLOOKUP($B34,'Race 2'!$A$5:$I$22,8,FALSE)),"DNC",VLOOKUP($B34,'Race 2'!$A$5:$I$22,8,FALSE))</f>
        <v>DNC</v>
      </c>
      <c r="H34" s="45">
        <f t="shared" si="2"/>
        <v>0</v>
      </c>
      <c r="I34" s="44" t="str">
        <f>IF(ISNA(VLOOKUP($B34,'Race 3'!$A$5:$I$22,8,FALSE)),"DNC",VLOOKUP($B34,'Race 3'!$A$5:$I$22,8,FALSE))</f>
        <v>DNC</v>
      </c>
      <c r="J34" s="45">
        <f t="shared" si="3"/>
        <v>0</v>
      </c>
      <c r="K34" s="44" t="str">
        <f>IF(ISNA(VLOOKUP($B34,'Race 4'!$A$5:$I$24,8,FALSE)),"DNC",VLOOKUP($B34,'Race 4'!$A$5:$I$24,8,FALSE))</f>
        <v>DNC</v>
      </c>
      <c r="L34" s="45">
        <f t="shared" si="4"/>
        <v>0</v>
      </c>
      <c r="M34" s="44" t="str">
        <f>IF(ISNA(VLOOKUP($B34,'Race 5'!$A$5:$I$27,8,FALSE)),"DNC",VLOOKUP($B34,'Race 5'!$A$5:$I$27,8,FALSE))</f>
        <v>DNC</v>
      </c>
      <c r="N34" s="45">
        <f t="shared" si="5"/>
        <v>0</v>
      </c>
      <c r="O34" s="46">
        <f t="shared" si="14"/>
        <v>0</v>
      </c>
      <c r="P34" s="47">
        <f t="shared" si="6"/>
        <v>0</v>
      </c>
      <c r="Q34" s="48">
        <f t="shared" si="7"/>
        <v>17</v>
      </c>
      <c r="R34" s="50">
        <f t="shared" si="21"/>
        <v>0</v>
      </c>
      <c r="S34" s="50">
        <f t="shared" si="22"/>
        <v>0</v>
      </c>
      <c r="T34" s="50">
        <f t="shared" si="23"/>
        <v>0</v>
      </c>
      <c r="U34" s="50">
        <f t="shared" si="24"/>
        <v>0</v>
      </c>
      <c r="V34" s="50">
        <f t="shared" si="25"/>
        <v>0</v>
      </c>
      <c r="W34" s="50">
        <f t="shared" si="26"/>
        <v>0</v>
      </c>
    </row>
    <row r="35" spans="1:23" ht="12.75" hidden="1" customHeight="1" x14ac:dyDescent="0.2">
      <c r="A35">
        <f t="shared" si="0"/>
        <v>0</v>
      </c>
      <c r="B35" s="4">
        <v>179</v>
      </c>
      <c r="C35" s="43" t="str">
        <f>VLOOKUP($B35,[1]Sheet1!$A$3:$C$89,2)</f>
        <v>Geisha</v>
      </c>
      <c r="D35" s="43" t="str">
        <f>VLOOKUP($B35,[1]Sheet1!$A$3:$C$89,3)</f>
        <v>C Sellars</v>
      </c>
      <c r="E35" s="44" t="str">
        <f>IF(ISNA(VLOOKUP($B35,'Race 1'!$A$5:$I$20,8,FALSE)),"DNC",VLOOKUP($B35,'Race 1'!$A$5:$I$20,8,FALSE))</f>
        <v>DNC</v>
      </c>
      <c r="F35" s="45">
        <f t="shared" si="1"/>
        <v>0</v>
      </c>
      <c r="G35" s="44" t="str">
        <f>IF(ISNA(VLOOKUP($B35,'Race 2'!$A$5:$I$22,8,FALSE)),"DNC",VLOOKUP($B35,'Race 2'!$A$5:$I$22,8,FALSE))</f>
        <v>DNC</v>
      </c>
      <c r="H35" s="45">
        <f t="shared" si="2"/>
        <v>0</v>
      </c>
      <c r="I35" s="44" t="str">
        <f>IF(ISNA(VLOOKUP($B35,'Race 3'!$A$5:$I$22,8,FALSE)),"DNC",VLOOKUP($B35,'Race 3'!$A$5:$I$22,8,FALSE))</f>
        <v>DNC</v>
      </c>
      <c r="J35" s="45">
        <f t="shared" si="3"/>
        <v>0</v>
      </c>
      <c r="K35" s="44" t="str">
        <f>IF(ISNA(VLOOKUP($B35,'Race 4'!$A$5:$I$24,8,FALSE)),"DNC",VLOOKUP($B35,'Race 4'!$A$5:$I$24,8,FALSE))</f>
        <v>DNC</v>
      </c>
      <c r="L35" s="45">
        <f t="shared" si="4"/>
        <v>0</v>
      </c>
      <c r="M35" s="44" t="str">
        <f>IF(ISNA(VLOOKUP($B35,'Race 5'!$A$5:$I$27,8,FALSE)),"DNC",VLOOKUP($B35,'Race 5'!$A$5:$I$27,8,FALSE))</f>
        <v>DNC</v>
      </c>
      <c r="N35" s="45">
        <f t="shared" si="5"/>
        <v>0</v>
      </c>
      <c r="O35" s="46">
        <f t="shared" si="14"/>
        <v>0</v>
      </c>
      <c r="P35" s="47">
        <f t="shared" si="6"/>
        <v>0</v>
      </c>
      <c r="Q35" s="48">
        <f t="shared" si="7"/>
        <v>17</v>
      </c>
      <c r="R35" s="50">
        <f t="shared" si="21"/>
        <v>0</v>
      </c>
      <c r="S35" s="50">
        <f t="shared" si="22"/>
        <v>0</v>
      </c>
      <c r="T35" s="50">
        <f t="shared" si="23"/>
        <v>0</v>
      </c>
      <c r="U35" s="50">
        <f t="shared" si="24"/>
        <v>0</v>
      </c>
      <c r="V35" s="50">
        <f t="shared" si="25"/>
        <v>0</v>
      </c>
      <c r="W35" s="50">
        <f t="shared" si="26"/>
        <v>0</v>
      </c>
    </row>
    <row r="36" spans="1:23" ht="12.75" hidden="1" customHeight="1" x14ac:dyDescent="0.2">
      <c r="A36">
        <f t="shared" si="0"/>
        <v>0</v>
      </c>
      <c r="B36" s="4">
        <v>180</v>
      </c>
      <c r="C36" s="43" t="str">
        <f>VLOOKUP($B36,[1]Sheet1!$A$3:$C$89,2)</f>
        <v>Viking</v>
      </c>
      <c r="D36" s="43" t="str">
        <f>VLOOKUP($B36,[1]Sheet1!$A$3:$C$89,3)</f>
        <v>K McDonald</v>
      </c>
      <c r="E36" s="44" t="str">
        <f>IF(ISNA(VLOOKUP($B36,'Race 1'!$A$5:$I$20,8,FALSE)),"DNC",VLOOKUP($B36,'Race 1'!$A$5:$I$20,8,FALSE))</f>
        <v>DNC</v>
      </c>
      <c r="F36" s="45">
        <f t="shared" ref="F36:F66" si="27">IF(AND(E36&lt;50,E36&gt;0),400/(E36+3),IF(E36="DNF",400/(E$68+4),0))</f>
        <v>0</v>
      </c>
      <c r="G36" s="44" t="str">
        <f>IF(ISNA(VLOOKUP($B36,'Race 2'!$A$5:$I$22,8,FALSE)),"DNC",VLOOKUP($B36,'Race 2'!$A$5:$I$22,8,FALSE))</f>
        <v>DNC</v>
      </c>
      <c r="H36" s="45">
        <f t="shared" ref="H36:H66" si="28">IF(AND(G36&lt;50,G36&gt;0),400/(G36+3),IF(G36="DNF",400/(G$68+4),0))</f>
        <v>0</v>
      </c>
      <c r="I36" s="44" t="str">
        <f>IF(ISNA(VLOOKUP($B36,'Race 3'!$A$5:$I$22,8,FALSE)),"DNC",VLOOKUP($B36,'Race 3'!$A$5:$I$22,8,FALSE))</f>
        <v>DNC</v>
      </c>
      <c r="J36" s="45">
        <f t="shared" ref="J36:J66" si="29">IF(AND(I36&lt;50,I36&gt;0),400/(I36+3),IF(I36="DNF",400/(I$68+4),0))</f>
        <v>0</v>
      </c>
      <c r="K36" s="44" t="str">
        <f>IF(ISNA(VLOOKUP($B36,'Race 4'!$A$5:$I$24,8,FALSE)),"DNC",VLOOKUP($B36,'Race 4'!$A$5:$I$24,8,FALSE))</f>
        <v>DNC</v>
      </c>
      <c r="L36" s="45">
        <f t="shared" ref="L36:L66" si="30">IF(AND(K36&lt;50,K36&gt;0),400/(K36+3),IF(K36="DNF",400/(K$68+4),0))</f>
        <v>0</v>
      </c>
      <c r="M36" s="44" t="str">
        <f>IF(ISNA(VLOOKUP($B36,'Race 5'!$A$5:$I$27,8,FALSE)),"DNC",VLOOKUP($B36,'Race 5'!$A$5:$I$27,8,FALSE))</f>
        <v>DNC</v>
      </c>
      <c r="N36" s="45">
        <f t="shared" ref="N36:N66" si="31">IF(AND(M36&lt;50,M36&gt;0),400/(M36+3),IF(M36="DNF",400/(M$68+4),0))</f>
        <v>0</v>
      </c>
      <c r="O36" s="46">
        <f t="shared" si="14"/>
        <v>0</v>
      </c>
      <c r="P36" s="47">
        <f t="shared" ref="P36:P66" si="32">+O36-R36</f>
        <v>0</v>
      </c>
      <c r="Q36" s="48">
        <f t="shared" ref="Q36:Q66" si="33">RANK(P36,$P$4:$P$69,0)</f>
        <v>17</v>
      </c>
      <c r="R36" s="50">
        <f t="shared" si="21"/>
        <v>0</v>
      </c>
      <c r="S36" s="50">
        <f t="shared" si="22"/>
        <v>0</v>
      </c>
      <c r="T36" s="50">
        <f t="shared" si="23"/>
        <v>0</v>
      </c>
      <c r="U36" s="50">
        <f t="shared" si="24"/>
        <v>0</v>
      </c>
      <c r="V36" s="50">
        <f t="shared" si="25"/>
        <v>0</v>
      </c>
      <c r="W36" s="50">
        <f t="shared" si="26"/>
        <v>0</v>
      </c>
    </row>
    <row r="37" spans="1:23" ht="12.75" hidden="1" customHeight="1" x14ac:dyDescent="0.2">
      <c r="A37">
        <f t="shared" si="0"/>
        <v>0</v>
      </c>
      <c r="B37" s="4">
        <v>181</v>
      </c>
      <c r="C37" s="43" t="str">
        <f>VLOOKUP($B37,[1]Sheet1!$A$3:$C$89,2)</f>
        <v>Runaway</v>
      </c>
      <c r="D37" s="43" t="str">
        <f>VLOOKUP($B37,[1]Sheet1!$A$3:$C$89,3)</f>
        <v>S Maynard</v>
      </c>
      <c r="E37" s="44" t="str">
        <f>IF(ISNA(VLOOKUP($B37,'Race 1'!$A$5:$I$20,8,FALSE)),"DNC",VLOOKUP($B37,'Race 1'!$A$5:$I$20,8,FALSE))</f>
        <v>DNC</v>
      </c>
      <c r="F37" s="45">
        <f t="shared" si="27"/>
        <v>0</v>
      </c>
      <c r="G37" s="44" t="str">
        <f>IF(ISNA(VLOOKUP($B37,'Race 2'!$A$5:$I$22,8,FALSE)),"DNC",VLOOKUP($B37,'Race 2'!$A$5:$I$22,8,FALSE))</f>
        <v>DNC</v>
      </c>
      <c r="H37" s="45">
        <f t="shared" si="28"/>
        <v>0</v>
      </c>
      <c r="I37" s="44" t="str">
        <f>IF(ISNA(VLOOKUP($B37,'Race 3'!$A$5:$I$22,8,FALSE)),"DNC",VLOOKUP($B37,'Race 3'!$A$5:$I$22,8,FALSE))</f>
        <v>DNC</v>
      </c>
      <c r="J37" s="45">
        <f t="shared" si="29"/>
        <v>0</v>
      </c>
      <c r="K37" s="44" t="str">
        <f>IF(ISNA(VLOOKUP($B37,'Race 4'!$A$5:$I$24,8,FALSE)),"DNC",VLOOKUP($B37,'Race 4'!$A$5:$I$24,8,FALSE))</f>
        <v>DNC</v>
      </c>
      <c r="L37" s="45">
        <f t="shared" si="30"/>
        <v>0</v>
      </c>
      <c r="M37" s="44" t="str">
        <f>IF(ISNA(VLOOKUP($B37,'Race 5'!$A$5:$I$27,8,FALSE)),"DNC",VLOOKUP($B37,'Race 5'!$A$5:$I$27,8,FALSE))</f>
        <v>DNC</v>
      </c>
      <c r="N37" s="45">
        <f t="shared" si="31"/>
        <v>0</v>
      </c>
      <c r="O37" s="46">
        <f t="shared" si="14"/>
        <v>0</v>
      </c>
      <c r="P37" s="47">
        <f t="shared" si="32"/>
        <v>0</v>
      </c>
      <c r="Q37" s="48">
        <f t="shared" si="33"/>
        <v>17</v>
      </c>
      <c r="R37" s="50">
        <f t="shared" si="21"/>
        <v>0</v>
      </c>
      <c r="S37" s="50">
        <f t="shared" si="22"/>
        <v>0</v>
      </c>
      <c r="T37" s="50">
        <f t="shared" si="23"/>
        <v>0</v>
      </c>
      <c r="U37" s="50">
        <f t="shared" si="24"/>
        <v>0</v>
      </c>
      <c r="V37" s="50">
        <f t="shared" si="25"/>
        <v>0</v>
      </c>
      <c r="W37" s="50">
        <f t="shared" si="26"/>
        <v>0</v>
      </c>
    </row>
    <row r="38" spans="1:23" ht="12.75" customHeight="1" x14ac:dyDescent="0.2">
      <c r="A38">
        <f t="shared" si="0"/>
        <v>1</v>
      </c>
      <c r="B38" s="4">
        <v>185</v>
      </c>
      <c r="C38" s="43" t="str">
        <f>VLOOKUP($B38,[1]Sheet1!$A$3:$C$89,2)</f>
        <v>Ben</v>
      </c>
      <c r="D38" s="43" t="str">
        <f>VLOOKUP($B38,[1]Sheet1!$A$3:$C$89,3)</f>
        <v>H Hillle</v>
      </c>
      <c r="E38" s="44">
        <f>IF(ISNA(VLOOKUP($B38,'Race 1'!$A$5:$I$20,8,FALSE)),"DNC",VLOOKUP($B38,'Race 1'!$A$5:$I$20,8,FALSE))</f>
        <v>7</v>
      </c>
      <c r="F38" s="45">
        <f t="shared" si="27"/>
        <v>40</v>
      </c>
      <c r="G38" s="44">
        <f>IF(ISNA(VLOOKUP($B38,'Race 2'!$A$5:$I$22,8,FALSE)),"DNC",VLOOKUP($B38,'Race 2'!$A$5:$I$22,8,FALSE))</f>
        <v>9</v>
      </c>
      <c r="H38" s="45">
        <f t="shared" si="28"/>
        <v>33.333333333333336</v>
      </c>
      <c r="I38" s="44">
        <f>IF(ISNA(VLOOKUP($B38,'Race 3'!$A$5:$I$22,8,FALSE)),"DNC",VLOOKUP($B38,'Race 3'!$A$5:$I$22,8,FALSE))</f>
        <v>5</v>
      </c>
      <c r="J38" s="45">
        <f t="shared" si="29"/>
        <v>50</v>
      </c>
      <c r="K38" s="44">
        <f>IF(ISNA(VLOOKUP($B38,'Race 4'!$A$5:$I$24,8,FALSE)),"DNC",VLOOKUP($B38,'Race 4'!$A$5:$I$24,8,FALSE))</f>
        <v>4</v>
      </c>
      <c r="L38" s="45">
        <f t="shared" si="30"/>
        <v>57.142857142857146</v>
      </c>
      <c r="M38" s="44">
        <f>IF(ISNA(VLOOKUP($B38,'Race 5'!$A$5:$I$27,8,FALSE)),"DNC",VLOOKUP($B38,'Race 5'!$A$5:$I$27,8,FALSE))</f>
        <v>7</v>
      </c>
      <c r="N38" s="45">
        <f t="shared" si="31"/>
        <v>40</v>
      </c>
      <c r="O38" s="46">
        <f t="shared" si="14"/>
        <v>220.47619047619048</v>
      </c>
      <c r="P38" s="47">
        <f t="shared" si="32"/>
        <v>187.14285714285714</v>
      </c>
      <c r="Q38" s="48">
        <f t="shared" si="33"/>
        <v>7</v>
      </c>
      <c r="R38" s="50">
        <f t="shared" si="21"/>
        <v>33.333333333333336</v>
      </c>
      <c r="S38" s="50">
        <f t="shared" si="22"/>
        <v>40</v>
      </c>
      <c r="T38" s="50">
        <f t="shared" si="23"/>
        <v>33.333333333333336</v>
      </c>
      <c r="U38" s="50">
        <f t="shared" si="24"/>
        <v>50</v>
      </c>
      <c r="V38" s="50">
        <f t="shared" si="25"/>
        <v>57.142857142857146</v>
      </c>
      <c r="W38" s="50">
        <f t="shared" si="26"/>
        <v>40</v>
      </c>
    </row>
    <row r="39" spans="1:23" hidden="1" x14ac:dyDescent="0.2">
      <c r="A39">
        <f t="shared" si="0"/>
        <v>0</v>
      </c>
      <c r="B39" s="4">
        <v>191</v>
      </c>
      <c r="C39" s="43" t="str">
        <f>VLOOKUP($B39,[1]Sheet1!$A$3:$C$89,2)</f>
        <v>Stoic</v>
      </c>
      <c r="D39" s="43" t="str">
        <f>VLOOKUP($B39,[1]Sheet1!$A$3:$C$89,3)</f>
        <v>A Adams</v>
      </c>
      <c r="E39" s="44" t="str">
        <f>IF(ISNA(VLOOKUP($B39,'Race 1'!$A$5:$I$20,8,FALSE)),"DNC",VLOOKUP($B39,'Race 1'!$A$5:$I$20,8,FALSE))</f>
        <v>DNC</v>
      </c>
      <c r="F39" s="45">
        <f t="shared" si="27"/>
        <v>0</v>
      </c>
      <c r="G39" s="44" t="str">
        <f>IF(ISNA(VLOOKUP($B39,'Race 2'!$A$5:$I$22,8,FALSE)),"DNC",VLOOKUP($B39,'Race 2'!$A$5:$I$22,8,FALSE))</f>
        <v>DNC</v>
      </c>
      <c r="H39" s="45">
        <f t="shared" si="28"/>
        <v>0</v>
      </c>
      <c r="I39" s="44" t="str">
        <f>IF(ISNA(VLOOKUP($B39,'Race 3'!$A$5:$I$22,8,FALSE)),"DNC",VLOOKUP($B39,'Race 3'!$A$5:$I$22,8,FALSE))</f>
        <v>DNC</v>
      </c>
      <c r="J39" s="45">
        <f t="shared" si="29"/>
        <v>0</v>
      </c>
      <c r="K39" s="44" t="str">
        <f>IF(ISNA(VLOOKUP($B39,'Race 4'!$A$5:$I$24,8,FALSE)),"DNC",VLOOKUP($B39,'Race 4'!$A$5:$I$24,8,FALSE))</f>
        <v>DNC</v>
      </c>
      <c r="L39" s="45">
        <f t="shared" si="30"/>
        <v>0</v>
      </c>
      <c r="M39" s="44" t="str">
        <f>IF(ISNA(VLOOKUP($B39,'Race 5'!$A$5:$I$27,8,FALSE)),"DNC",VLOOKUP($B39,'Race 5'!$A$5:$I$27,8,FALSE))</f>
        <v>DNC</v>
      </c>
      <c r="N39" s="45">
        <f t="shared" si="31"/>
        <v>0</v>
      </c>
      <c r="O39" s="46">
        <f t="shared" si="14"/>
        <v>0</v>
      </c>
      <c r="P39" s="47">
        <f t="shared" si="32"/>
        <v>0</v>
      </c>
      <c r="Q39" s="48">
        <f t="shared" si="33"/>
        <v>17</v>
      </c>
      <c r="R39" s="50">
        <f t="shared" si="21"/>
        <v>0</v>
      </c>
      <c r="S39" s="50">
        <f t="shared" si="22"/>
        <v>0</v>
      </c>
      <c r="T39" s="50">
        <f t="shared" si="23"/>
        <v>0</v>
      </c>
      <c r="U39" s="50">
        <f t="shared" si="24"/>
        <v>0</v>
      </c>
      <c r="V39" s="50">
        <f t="shared" si="25"/>
        <v>0</v>
      </c>
      <c r="W39" s="50">
        <f t="shared" si="26"/>
        <v>0</v>
      </c>
    </row>
    <row r="40" spans="1:23" ht="12.75" hidden="1" customHeight="1" x14ac:dyDescent="0.2">
      <c r="A40">
        <f t="shared" si="0"/>
        <v>0</v>
      </c>
      <c r="B40" s="4">
        <v>192</v>
      </c>
      <c r="C40" s="43" t="str">
        <f>VLOOKUP($B40,[1]Sheet1!$A$3:$C$89,2)</f>
        <v>Solo</v>
      </c>
      <c r="D40" s="43" t="str">
        <f>VLOOKUP($B40,[1]Sheet1!$A$3:$C$89,3)</f>
        <v>R Mackey</v>
      </c>
      <c r="E40" s="44" t="str">
        <f>IF(ISNA(VLOOKUP($B40,'Race 1'!$A$5:$I$20,8,FALSE)),"DNC",VLOOKUP($B40,'Race 1'!$A$5:$I$20,8,FALSE))</f>
        <v>DNC</v>
      </c>
      <c r="F40" s="45">
        <f t="shared" si="27"/>
        <v>0</v>
      </c>
      <c r="G40" s="44" t="str">
        <f>IF(ISNA(VLOOKUP($B40,'Race 2'!$A$5:$I$22,8,FALSE)),"DNC",VLOOKUP($B40,'Race 2'!$A$5:$I$22,8,FALSE))</f>
        <v>DNC</v>
      </c>
      <c r="H40" s="45">
        <f t="shared" si="28"/>
        <v>0</v>
      </c>
      <c r="I40" s="44" t="str">
        <f>IF(ISNA(VLOOKUP($B40,'Race 3'!$A$5:$I$22,8,FALSE)),"DNC",VLOOKUP($B40,'Race 3'!$A$5:$I$22,8,FALSE))</f>
        <v>DNC</v>
      </c>
      <c r="J40" s="45">
        <f t="shared" si="29"/>
        <v>0</v>
      </c>
      <c r="K40" s="44" t="str">
        <f>IF(ISNA(VLOOKUP($B40,'Race 4'!$A$5:$I$24,8,FALSE)),"DNC",VLOOKUP($B40,'Race 4'!$A$5:$I$24,8,FALSE))</f>
        <v>DNC</v>
      </c>
      <c r="L40" s="45">
        <f t="shared" si="30"/>
        <v>0</v>
      </c>
      <c r="M40" s="44" t="str">
        <f>IF(ISNA(VLOOKUP($B40,'Race 5'!$A$5:$I$27,8,FALSE)),"DNC",VLOOKUP($B40,'Race 5'!$A$5:$I$27,8,FALSE))</f>
        <v>DNC</v>
      </c>
      <c r="N40" s="45">
        <f t="shared" si="31"/>
        <v>0</v>
      </c>
      <c r="O40" s="46">
        <f t="shared" si="14"/>
        <v>0</v>
      </c>
      <c r="P40" s="47">
        <f t="shared" si="32"/>
        <v>0</v>
      </c>
      <c r="Q40" s="48">
        <f t="shared" si="33"/>
        <v>17</v>
      </c>
      <c r="R40" s="50">
        <f t="shared" si="21"/>
        <v>0</v>
      </c>
      <c r="S40" s="50">
        <f t="shared" si="22"/>
        <v>0</v>
      </c>
      <c r="T40" s="50">
        <f t="shared" si="23"/>
        <v>0</v>
      </c>
      <c r="U40" s="50">
        <f t="shared" si="24"/>
        <v>0</v>
      </c>
      <c r="V40" s="50">
        <f t="shared" si="25"/>
        <v>0</v>
      </c>
      <c r="W40" s="50">
        <f t="shared" si="26"/>
        <v>0</v>
      </c>
    </row>
    <row r="41" spans="1:23" ht="12.75" hidden="1" customHeight="1" x14ac:dyDescent="0.2">
      <c r="A41">
        <f t="shared" si="0"/>
        <v>0</v>
      </c>
      <c r="B41" s="4">
        <v>194</v>
      </c>
      <c r="C41" s="43" t="str">
        <f>VLOOKUP($B41,[1]Sheet1!$A$3:$C$89,2)</f>
        <v>Karyn</v>
      </c>
      <c r="D41" s="43" t="str">
        <f>VLOOKUP($B41,[1]Sheet1!$A$3:$C$89,3)</f>
        <v>Andrew</v>
      </c>
      <c r="E41" s="44" t="str">
        <f>IF(ISNA(VLOOKUP($B41,'Race 1'!$A$5:$I$20,8,FALSE)),"DNC",VLOOKUP($B41,'Race 1'!$A$5:$I$20,8,FALSE))</f>
        <v>DNC</v>
      </c>
      <c r="F41" s="45">
        <f t="shared" si="27"/>
        <v>0</v>
      </c>
      <c r="G41" s="44" t="str">
        <f>IF(ISNA(VLOOKUP($B41,'Race 2'!$A$5:$I$22,8,FALSE)),"DNC",VLOOKUP($B41,'Race 2'!$A$5:$I$22,8,FALSE))</f>
        <v>DNC</v>
      </c>
      <c r="H41" s="45">
        <f t="shared" si="28"/>
        <v>0</v>
      </c>
      <c r="I41" s="44" t="str">
        <f>IF(ISNA(VLOOKUP($B41,'Race 3'!$A$5:$I$22,8,FALSE)),"DNC",VLOOKUP($B41,'Race 3'!$A$5:$I$22,8,FALSE))</f>
        <v>DNC</v>
      </c>
      <c r="J41" s="45">
        <f t="shared" si="29"/>
        <v>0</v>
      </c>
      <c r="K41" s="44" t="str">
        <f>IF(ISNA(VLOOKUP($B41,'Race 4'!$A$5:$I$24,8,FALSE)),"DNC",VLOOKUP($B41,'Race 4'!$A$5:$I$24,8,FALSE))</f>
        <v>DNC</v>
      </c>
      <c r="L41" s="45">
        <f t="shared" si="30"/>
        <v>0</v>
      </c>
      <c r="M41" s="44" t="str">
        <f>IF(ISNA(VLOOKUP($B41,'Race 5'!$A$5:$I$27,8,FALSE)),"DNC",VLOOKUP($B41,'Race 5'!$A$5:$I$27,8,FALSE))</f>
        <v>DNC</v>
      </c>
      <c r="N41" s="45">
        <f t="shared" si="31"/>
        <v>0</v>
      </c>
      <c r="O41" s="46">
        <f t="shared" si="14"/>
        <v>0</v>
      </c>
      <c r="P41" s="47">
        <f t="shared" si="32"/>
        <v>0</v>
      </c>
      <c r="Q41" s="48">
        <f t="shared" si="33"/>
        <v>17</v>
      </c>
      <c r="R41" s="50">
        <f t="shared" si="21"/>
        <v>0</v>
      </c>
      <c r="S41" s="50">
        <f t="shared" si="22"/>
        <v>0</v>
      </c>
      <c r="T41" s="50">
        <f t="shared" si="23"/>
        <v>0</v>
      </c>
      <c r="U41" s="50">
        <f t="shared" si="24"/>
        <v>0</v>
      </c>
      <c r="V41" s="50">
        <f t="shared" si="25"/>
        <v>0</v>
      </c>
      <c r="W41" s="50">
        <f t="shared" si="26"/>
        <v>0</v>
      </c>
    </row>
    <row r="42" spans="1:23" ht="12.75" hidden="1" customHeight="1" x14ac:dyDescent="0.2">
      <c r="A42">
        <f t="shared" si="0"/>
        <v>0</v>
      </c>
      <c r="B42" s="4">
        <v>209</v>
      </c>
      <c r="C42" s="43" t="str">
        <f>VLOOKUP($B42,[1]Sheet1!$A$3:$C$89,2)</f>
        <v>Born Free</v>
      </c>
      <c r="D42" s="43" t="str">
        <f>VLOOKUP($B42,[1]Sheet1!$A$3:$C$89,3)</f>
        <v>J Quealy</v>
      </c>
      <c r="E42" s="44" t="str">
        <f>IF(ISNA(VLOOKUP($B42,'Race 1'!$A$5:$I$20,8,FALSE)),"DNC",VLOOKUP($B42,'Race 1'!$A$5:$I$20,8,FALSE))</f>
        <v>DNC</v>
      </c>
      <c r="F42" s="45">
        <f t="shared" si="27"/>
        <v>0</v>
      </c>
      <c r="G42" s="44" t="str">
        <f>IF(ISNA(VLOOKUP($B42,'Race 2'!$A$5:$I$22,8,FALSE)),"DNC",VLOOKUP($B42,'Race 2'!$A$5:$I$22,8,FALSE))</f>
        <v>DNC</v>
      </c>
      <c r="H42" s="45">
        <f t="shared" si="28"/>
        <v>0</v>
      </c>
      <c r="I42" s="44" t="str">
        <f>IF(ISNA(VLOOKUP($B42,'Race 3'!$A$5:$I$22,8,FALSE)),"DNC",VLOOKUP($B42,'Race 3'!$A$5:$I$22,8,FALSE))</f>
        <v>DNC</v>
      </c>
      <c r="J42" s="45">
        <f t="shared" si="29"/>
        <v>0</v>
      </c>
      <c r="K42" s="44" t="str">
        <f>IF(ISNA(VLOOKUP($B42,'Race 4'!$A$5:$I$24,8,FALSE)),"DNC",VLOOKUP($B42,'Race 4'!$A$5:$I$24,8,FALSE))</f>
        <v>DNC</v>
      </c>
      <c r="L42" s="45">
        <f t="shared" si="30"/>
        <v>0</v>
      </c>
      <c r="M42" s="44" t="str">
        <f>IF(ISNA(VLOOKUP($B42,'Race 5'!$A$5:$I$27,8,FALSE)),"DNC",VLOOKUP($B42,'Race 5'!$A$5:$I$27,8,FALSE))</f>
        <v>DNC</v>
      </c>
      <c r="N42" s="45">
        <f t="shared" si="31"/>
        <v>0</v>
      </c>
      <c r="O42" s="46">
        <f t="shared" si="14"/>
        <v>0</v>
      </c>
      <c r="P42" s="47">
        <f t="shared" si="32"/>
        <v>0</v>
      </c>
      <c r="Q42" s="48">
        <f t="shared" si="33"/>
        <v>17</v>
      </c>
      <c r="R42" s="50">
        <f t="shared" si="21"/>
        <v>0</v>
      </c>
      <c r="S42" s="50">
        <f t="shared" si="22"/>
        <v>0</v>
      </c>
      <c r="T42" s="50">
        <f t="shared" si="23"/>
        <v>0</v>
      </c>
      <c r="U42" s="50">
        <f t="shared" si="24"/>
        <v>0</v>
      </c>
      <c r="V42" s="50">
        <f t="shared" si="25"/>
        <v>0</v>
      </c>
      <c r="W42" s="50">
        <f t="shared" si="26"/>
        <v>0</v>
      </c>
    </row>
    <row r="43" spans="1:23" ht="12.75" hidden="1" customHeight="1" x14ac:dyDescent="0.2">
      <c r="A43">
        <f t="shared" si="0"/>
        <v>0</v>
      </c>
      <c r="B43" s="4">
        <v>216</v>
      </c>
      <c r="C43" s="43" t="str">
        <f>VLOOKUP($B43,[1]Sheet1!$A$3:$C$89,2)</f>
        <v>Phantom</v>
      </c>
      <c r="D43" s="43" t="str">
        <f>VLOOKUP($B43,[1]Sheet1!$A$3:$C$89,3)</f>
        <v>J Doidge</v>
      </c>
      <c r="E43" s="44" t="str">
        <f>IF(ISNA(VLOOKUP($B43,'Race 1'!$A$5:$I$20,8,FALSE)),"DNC",VLOOKUP($B43,'Race 1'!$A$5:$I$20,8,FALSE))</f>
        <v>DNC</v>
      </c>
      <c r="F43" s="45">
        <f t="shared" si="27"/>
        <v>0</v>
      </c>
      <c r="G43" s="44" t="str">
        <f>IF(ISNA(VLOOKUP($B43,'Race 2'!$A$5:$I$22,8,FALSE)),"DNC",VLOOKUP($B43,'Race 2'!$A$5:$I$22,8,FALSE))</f>
        <v>DNC</v>
      </c>
      <c r="H43" s="45">
        <f t="shared" si="28"/>
        <v>0</v>
      </c>
      <c r="I43" s="44" t="str">
        <f>IF(ISNA(VLOOKUP($B43,'Race 3'!$A$5:$I$22,8,FALSE)),"DNC",VLOOKUP($B43,'Race 3'!$A$5:$I$22,8,FALSE))</f>
        <v>DNC</v>
      </c>
      <c r="J43" s="45">
        <f t="shared" si="29"/>
        <v>0</v>
      </c>
      <c r="K43" s="44" t="str">
        <f>IF(ISNA(VLOOKUP($B43,'Race 4'!$A$5:$I$24,8,FALSE)),"DNC",VLOOKUP($B43,'Race 4'!$A$5:$I$24,8,FALSE))</f>
        <v>DNC</v>
      </c>
      <c r="L43" s="45">
        <f t="shared" si="30"/>
        <v>0</v>
      </c>
      <c r="M43" s="44" t="str">
        <f>IF(ISNA(VLOOKUP($B43,'Race 5'!$A$5:$I$27,8,FALSE)),"DNC",VLOOKUP($B43,'Race 5'!$A$5:$I$27,8,FALSE))</f>
        <v>DNC</v>
      </c>
      <c r="N43" s="45">
        <f t="shared" si="31"/>
        <v>0</v>
      </c>
      <c r="O43" s="46">
        <f t="shared" si="14"/>
        <v>0</v>
      </c>
      <c r="P43" s="47">
        <f t="shared" si="32"/>
        <v>0</v>
      </c>
      <c r="Q43" s="48">
        <f t="shared" si="33"/>
        <v>17</v>
      </c>
      <c r="R43" s="50">
        <f t="shared" si="21"/>
        <v>0</v>
      </c>
      <c r="S43" s="50">
        <f t="shared" si="22"/>
        <v>0</v>
      </c>
      <c r="T43" s="50">
        <f t="shared" si="23"/>
        <v>0</v>
      </c>
      <c r="U43" s="50">
        <f t="shared" si="24"/>
        <v>0</v>
      </c>
      <c r="V43" s="50">
        <f t="shared" si="25"/>
        <v>0</v>
      </c>
      <c r="W43" s="50">
        <f t="shared" si="26"/>
        <v>0</v>
      </c>
    </row>
    <row r="44" spans="1:23" ht="12.75" hidden="1" customHeight="1" x14ac:dyDescent="0.2">
      <c r="A44">
        <f t="shared" si="0"/>
        <v>0</v>
      </c>
      <c r="B44" s="4">
        <v>217</v>
      </c>
      <c r="C44" s="43" t="str">
        <f>VLOOKUP($B44,[1]Sheet1!$A$3:$C$89,2)</f>
        <v>Zoom</v>
      </c>
      <c r="D44" s="43">
        <f>VLOOKUP($B44,[1]Sheet1!$A$3:$C$89,3)</f>
        <v>0</v>
      </c>
      <c r="E44" s="44" t="str">
        <f>IF(ISNA(VLOOKUP($B44,'Race 1'!$A$5:$I$20,8,FALSE)),"DNC",VLOOKUP($B44,'Race 1'!$A$5:$I$20,8,FALSE))</f>
        <v>DNC</v>
      </c>
      <c r="F44" s="45">
        <f t="shared" si="27"/>
        <v>0</v>
      </c>
      <c r="G44" s="44" t="str">
        <f>IF(ISNA(VLOOKUP($B44,'Race 2'!$A$5:$I$22,8,FALSE)),"DNC",VLOOKUP($B44,'Race 2'!$A$5:$I$22,8,FALSE))</f>
        <v>DNC</v>
      </c>
      <c r="H44" s="45">
        <f t="shared" si="28"/>
        <v>0</v>
      </c>
      <c r="I44" s="44" t="str">
        <f>IF(ISNA(VLOOKUP($B44,'Race 3'!$A$5:$I$22,8,FALSE)),"DNC",VLOOKUP($B44,'Race 3'!$A$5:$I$22,8,FALSE))</f>
        <v>DNC</v>
      </c>
      <c r="J44" s="45">
        <f t="shared" si="29"/>
        <v>0</v>
      </c>
      <c r="K44" s="44" t="str">
        <f>IF(ISNA(VLOOKUP($B44,'Race 4'!$A$5:$I$24,8,FALSE)),"DNC",VLOOKUP($B44,'Race 4'!$A$5:$I$24,8,FALSE))</f>
        <v>DNC</v>
      </c>
      <c r="L44" s="45">
        <f t="shared" si="30"/>
        <v>0</v>
      </c>
      <c r="M44" s="44" t="str">
        <f>IF(ISNA(VLOOKUP($B44,'Race 5'!$A$5:$I$27,8,FALSE)),"DNC",VLOOKUP($B44,'Race 5'!$A$5:$I$27,8,FALSE))</f>
        <v>DNC</v>
      </c>
      <c r="N44" s="45">
        <f t="shared" si="31"/>
        <v>0</v>
      </c>
      <c r="O44" s="46">
        <f t="shared" si="14"/>
        <v>0</v>
      </c>
      <c r="P44" s="47">
        <f t="shared" si="32"/>
        <v>0</v>
      </c>
      <c r="Q44" s="48">
        <f t="shared" si="33"/>
        <v>17</v>
      </c>
      <c r="R44" s="50">
        <f t="shared" si="21"/>
        <v>0</v>
      </c>
      <c r="S44" s="50">
        <f t="shared" si="22"/>
        <v>0</v>
      </c>
      <c r="T44" s="50">
        <f t="shared" si="23"/>
        <v>0</v>
      </c>
      <c r="U44" s="50">
        <f t="shared" si="24"/>
        <v>0</v>
      </c>
      <c r="V44" s="50">
        <f t="shared" si="25"/>
        <v>0</v>
      </c>
      <c r="W44" s="50">
        <f t="shared" si="26"/>
        <v>0</v>
      </c>
    </row>
    <row r="45" spans="1:23" ht="12.75" hidden="1" customHeight="1" x14ac:dyDescent="0.2">
      <c r="A45">
        <f t="shared" si="0"/>
        <v>0</v>
      </c>
      <c r="B45" s="4">
        <v>238</v>
      </c>
      <c r="C45" s="43" t="str">
        <f>VLOOKUP($B45,[1]Sheet1!$A$3:$C$89,2)</f>
        <v>Pooh Stick</v>
      </c>
      <c r="D45" s="43" t="str">
        <f>VLOOKUP($B45,[1]Sheet1!$A$3:$C$89,3)</f>
        <v>J Park</v>
      </c>
      <c r="E45" s="44" t="str">
        <f>IF(ISNA(VLOOKUP($B45,'Race 1'!$A$5:$I$20,8,FALSE)),"DNC",VLOOKUP($B45,'Race 1'!$A$5:$I$20,8,FALSE))</f>
        <v>DNC</v>
      </c>
      <c r="F45" s="45">
        <f t="shared" si="27"/>
        <v>0</v>
      </c>
      <c r="G45" s="44" t="str">
        <f>IF(ISNA(VLOOKUP($B45,'Race 2'!$A$5:$I$22,8,FALSE)),"DNC",VLOOKUP($B45,'Race 2'!$A$5:$I$22,8,FALSE))</f>
        <v>DNC</v>
      </c>
      <c r="H45" s="45">
        <f t="shared" si="28"/>
        <v>0</v>
      </c>
      <c r="I45" s="44" t="str">
        <f>IF(ISNA(VLOOKUP($B45,'Race 3'!$A$5:$I$22,8,FALSE)),"DNC",VLOOKUP($B45,'Race 3'!$A$5:$I$22,8,FALSE))</f>
        <v>DNC</v>
      </c>
      <c r="J45" s="45">
        <f t="shared" si="29"/>
        <v>0</v>
      </c>
      <c r="K45" s="44" t="str">
        <f>IF(ISNA(VLOOKUP($B45,'Race 4'!$A$5:$I$24,8,FALSE)),"DNC",VLOOKUP($B45,'Race 4'!$A$5:$I$24,8,FALSE))</f>
        <v>DNC</v>
      </c>
      <c r="L45" s="45">
        <f t="shared" si="30"/>
        <v>0</v>
      </c>
      <c r="M45" s="44" t="str">
        <f>IF(ISNA(VLOOKUP($B45,'Race 5'!$A$5:$I$27,8,FALSE)),"DNC",VLOOKUP($B45,'Race 5'!$A$5:$I$27,8,FALSE))</f>
        <v>DNC</v>
      </c>
      <c r="N45" s="45">
        <f t="shared" si="31"/>
        <v>0</v>
      </c>
      <c r="O45" s="46">
        <f t="shared" si="14"/>
        <v>0</v>
      </c>
      <c r="P45" s="47">
        <f t="shared" si="32"/>
        <v>0</v>
      </c>
      <c r="Q45" s="48">
        <f t="shared" si="33"/>
        <v>17</v>
      </c>
      <c r="R45" s="50">
        <f t="shared" si="21"/>
        <v>0</v>
      </c>
      <c r="S45" s="50">
        <f t="shared" si="22"/>
        <v>0</v>
      </c>
      <c r="T45" s="50">
        <f t="shared" si="23"/>
        <v>0</v>
      </c>
      <c r="U45" s="50">
        <f t="shared" si="24"/>
        <v>0</v>
      </c>
      <c r="V45" s="50">
        <f t="shared" si="25"/>
        <v>0</v>
      </c>
      <c r="W45" s="50">
        <f t="shared" si="26"/>
        <v>0</v>
      </c>
    </row>
    <row r="46" spans="1:23" ht="12.75" customHeight="1" x14ac:dyDescent="0.2">
      <c r="A46">
        <f t="shared" si="0"/>
        <v>1</v>
      </c>
      <c r="B46" s="4">
        <v>252</v>
      </c>
      <c r="C46" s="43" t="str">
        <f>VLOOKUP($B46,[1]Sheet1!$A$3:$C$89,2)</f>
        <v>Twilight</v>
      </c>
      <c r="D46" s="43" t="str">
        <f>VLOOKUP($B46,[1]Sheet1!$A$3:$C$89,3)</f>
        <v>T Kite</v>
      </c>
      <c r="E46" s="44">
        <f>IF(ISNA(VLOOKUP($B46,'Race 1'!$A$5:$I$20,8,FALSE)),"DNC",VLOOKUP($B46,'Race 1'!$A$5:$I$20,8,FALSE))</f>
        <v>9</v>
      </c>
      <c r="F46" s="45">
        <f t="shared" si="27"/>
        <v>33.333333333333336</v>
      </c>
      <c r="G46" s="44">
        <f>IF(ISNA(VLOOKUP($B46,'Race 2'!$A$5:$I$22,8,FALSE)),"DNC",VLOOKUP($B46,'Race 2'!$A$5:$I$22,8,FALSE))</f>
        <v>5</v>
      </c>
      <c r="H46" s="45">
        <f t="shared" si="28"/>
        <v>50</v>
      </c>
      <c r="I46" s="44">
        <f>IF(ISNA(VLOOKUP($B46,'Race 3'!$A$5:$I$22,8,FALSE)),"DNC",VLOOKUP($B46,'Race 3'!$A$5:$I$22,8,FALSE))</f>
        <v>11</v>
      </c>
      <c r="J46" s="45">
        <f t="shared" si="29"/>
        <v>28.571428571428573</v>
      </c>
      <c r="K46" s="44">
        <f>IF(ISNA(VLOOKUP($B46,'Race 4'!$A$5:$I$24,8,FALSE)),"DNC",VLOOKUP($B46,'Race 4'!$A$5:$I$24,8,FALSE))</f>
        <v>2</v>
      </c>
      <c r="L46" s="45">
        <f t="shared" si="30"/>
        <v>80</v>
      </c>
      <c r="M46" s="44">
        <f>IF(ISNA(VLOOKUP($B46,'Race 5'!$A$5:$I$27,8,FALSE)),"DNC",VLOOKUP($B46,'Race 5'!$A$5:$I$27,8,FALSE))</f>
        <v>3</v>
      </c>
      <c r="N46" s="45">
        <f t="shared" si="31"/>
        <v>66.666666666666671</v>
      </c>
      <c r="O46" s="46">
        <f t="shared" si="14"/>
        <v>258.57142857142861</v>
      </c>
      <c r="P46" s="47">
        <f t="shared" si="32"/>
        <v>230.00000000000003</v>
      </c>
      <c r="Q46" s="48">
        <f t="shared" si="33"/>
        <v>4</v>
      </c>
      <c r="R46" s="50">
        <f t="shared" si="21"/>
        <v>28.571428571428573</v>
      </c>
      <c r="S46" s="50">
        <f t="shared" si="22"/>
        <v>33.333333333333336</v>
      </c>
      <c r="T46" s="50">
        <f t="shared" si="23"/>
        <v>50</v>
      </c>
      <c r="U46" s="50">
        <f t="shared" si="24"/>
        <v>28.571428571428573</v>
      </c>
      <c r="V46" s="50">
        <f t="shared" si="25"/>
        <v>80</v>
      </c>
      <c r="W46" s="50">
        <f t="shared" si="26"/>
        <v>66.666666666666671</v>
      </c>
    </row>
    <row r="47" spans="1:23" x14ac:dyDescent="0.2">
      <c r="A47">
        <f t="shared" si="0"/>
        <v>1</v>
      </c>
      <c r="B47" s="4">
        <v>254</v>
      </c>
      <c r="C47" s="43" t="str">
        <f>VLOOKUP($B47,[1]Sheet1!$A$3:$C$89,2)</f>
        <v>Wave Dancer</v>
      </c>
      <c r="D47" s="43" t="str">
        <f>VLOOKUP($B47,[1]Sheet1!$A$3:$C$89,3)</f>
        <v>R Ineson</v>
      </c>
      <c r="E47" s="44">
        <f>IF(ISNA(VLOOKUP($B47,'Race 1'!$A$5:$I$20,8,FALSE)),"DNC",VLOOKUP($B47,'Race 1'!$A$5:$I$20,8,FALSE))</f>
        <v>4</v>
      </c>
      <c r="F47" s="45">
        <f t="shared" si="27"/>
        <v>57.142857142857146</v>
      </c>
      <c r="G47" s="44">
        <f>IF(ISNA(VLOOKUP($B47,'Race 2'!$A$5:$I$22,8,FALSE)),"DNC",VLOOKUP($B47,'Race 2'!$A$5:$I$22,8,FALSE))</f>
        <v>14</v>
      </c>
      <c r="H47" s="45">
        <f t="shared" si="28"/>
        <v>23.529411764705884</v>
      </c>
      <c r="I47" s="44">
        <f>IF(ISNA(VLOOKUP($B47,'Race 3'!$A$5:$I$22,8,FALSE)),"DNC",VLOOKUP($B47,'Race 3'!$A$5:$I$22,8,FALSE))</f>
        <v>4</v>
      </c>
      <c r="J47" s="45">
        <f t="shared" si="29"/>
        <v>57.142857142857146</v>
      </c>
      <c r="K47" s="44">
        <f>IF(ISNA(VLOOKUP($B47,'Race 4'!$A$5:$I$24,8,FALSE)),"DNC",VLOOKUP($B47,'Race 4'!$A$5:$I$24,8,FALSE))</f>
        <v>1</v>
      </c>
      <c r="L47" s="45">
        <f t="shared" si="30"/>
        <v>100</v>
      </c>
      <c r="M47" s="44">
        <f>IF(ISNA(VLOOKUP($B47,'Race 5'!$A$5:$I$27,8,FALSE)),"DNC",VLOOKUP($B47,'Race 5'!$A$5:$I$27,8,FALSE))</f>
        <v>6</v>
      </c>
      <c r="N47" s="45">
        <f t="shared" si="31"/>
        <v>44.444444444444443</v>
      </c>
      <c r="O47" s="46">
        <f t="shared" si="14"/>
        <v>282.25957049486465</v>
      </c>
      <c r="P47" s="47">
        <f t="shared" si="32"/>
        <v>258.73015873015879</v>
      </c>
      <c r="Q47" s="48">
        <f t="shared" si="33"/>
        <v>3</v>
      </c>
      <c r="R47" s="50">
        <f t="shared" si="21"/>
        <v>23.529411764705884</v>
      </c>
      <c r="S47" s="50">
        <f t="shared" si="22"/>
        <v>57.142857142857146</v>
      </c>
      <c r="T47" s="50">
        <f t="shared" si="23"/>
        <v>23.529411764705884</v>
      </c>
      <c r="U47" s="50">
        <f t="shared" si="24"/>
        <v>57.142857142857146</v>
      </c>
      <c r="V47" s="50">
        <f t="shared" si="25"/>
        <v>100</v>
      </c>
      <c r="W47" s="50">
        <f t="shared" si="26"/>
        <v>44.444444444444443</v>
      </c>
    </row>
    <row r="48" spans="1:23" ht="12.75" customHeight="1" x14ac:dyDescent="0.2">
      <c r="A48">
        <f t="shared" si="0"/>
        <v>1</v>
      </c>
      <c r="B48" s="4">
        <v>256</v>
      </c>
      <c r="C48" s="43" t="str">
        <f>VLOOKUP($B48,[1]Sheet1!$A$3:$C$89,2)</f>
        <v>Front Runner</v>
      </c>
      <c r="D48" s="43" t="str">
        <f>VLOOKUP($B48,[1]Sheet1!$A$3:$C$89,3)</f>
        <v>D Le Page</v>
      </c>
      <c r="E48" s="44">
        <f>IF(ISNA(VLOOKUP($B48,'Race 1'!$A$5:$I$20,8,FALSE)),"DNC",VLOOKUP($B48,'Race 1'!$A$5:$I$20,8,FALSE))</f>
        <v>13</v>
      </c>
      <c r="F48" s="45">
        <f t="shared" si="27"/>
        <v>25</v>
      </c>
      <c r="G48" s="44">
        <f>IF(ISNA(VLOOKUP($B48,'Race 2'!$A$5:$I$22,8,FALSE)),"DNC",VLOOKUP($B48,'Race 2'!$A$5:$I$22,8,FALSE))</f>
        <v>7</v>
      </c>
      <c r="H48" s="45">
        <f t="shared" si="28"/>
        <v>40</v>
      </c>
      <c r="I48" s="44">
        <f>IF(ISNA(VLOOKUP($B48,'Race 3'!$A$5:$I$22,8,FALSE)),"DNC",VLOOKUP($B48,'Race 3'!$A$5:$I$22,8,FALSE))</f>
        <v>8</v>
      </c>
      <c r="J48" s="45">
        <f t="shared" si="29"/>
        <v>36.363636363636367</v>
      </c>
      <c r="K48" s="44">
        <f>IF(ISNA(VLOOKUP($B48,'Race 4'!$A$5:$I$24,8,FALSE)),"DNC",VLOOKUP($B48,'Race 4'!$A$5:$I$24,8,FALSE))</f>
        <v>5</v>
      </c>
      <c r="L48" s="45">
        <f t="shared" si="30"/>
        <v>50</v>
      </c>
      <c r="M48" s="44">
        <f>IF(ISNA(VLOOKUP($B48,'Race 5'!$A$5:$I$27,8,FALSE)),"DNC",VLOOKUP($B48,'Race 5'!$A$5:$I$27,8,FALSE))</f>
        <v>15</v>
      </c>
      <c r="N48" s="45">
        <f t="shared" si="31"/>
        <v>22.222222222222221</v>
      </c>
      <c r="O48" s="46">
        <f t="shared" si="14"/>
        <v>173.5858585858586</v>
      </c>
      <c r="P48" s="47">
        <f t="shared" si="32"/>
        <v>151.36363636363637</v>
      </c>
      <c r="Q48" s="48">
        <f t="shared" si="33"/>
        <v>14</v>
      </c>
      <c r="R48" s="50">
        <f t="shared" si="21"/>
        <v>22.222222222222221</v>
      </c>
      <c r="S48" s="50">
        <f t="shared" si="22"/>
        <v>25</v>
      </c>
      <c r="T48" s="50">
        <f t="shared" si="23"/>
        <v>40</v>
      </c>
      <c r="U48" s="50">
        <f t="shared" si="24"/>
        <v>36.363636363636367</v>
      </c>
      <c r="V48" s="50">
        <f t="shared" si="25"/>
        <v>50</v>
      </c>
      <c r="W48" s="50">
        <f t="shared" si="26"/>
        <v>22.222222222222221</v>
      </c>
    </row>
    <row r="49" spans="1:23" ht="12.75" hidden="1" customHeight="1" x14ac:dyDescent="0.2">
      <c r="A49">
        <f t="shared" si="0"/>
        <v>0</v>
      </c>
      <c r="B49" s="4">
        <v>260</v>
      </c>
      <c r="C49" s="43" t="str">
        <f>VLOOKUP($B49,[1]Sheet1!$A$3:$C$89,2)</f>
        <v>Mi Mistress</v>
      </c>
      <c r="D49" s="43" t="str">
        <f>VLOOKUP($B49,[1]Sheet1!$A$3:$C$89,3)</f>
        <v>W Howard</v>
      </c>
      <c r="E49" s="44" t="str">
        <f>IF(ISNA(VLOOKUP($B49,'Race 1'!$A$5:$I$20,8,FALSE)),"DNC",VLOOKUP($B49,'Race 1'!$A$5:$I$20,8,FALSE))</f>
        <v>DNC</v>
      </c>
      <c r="F49" s="45">
        <f t="shared" si="27"/>
        <v>0</v>
      </c>
      <c r="G49" s="44" t="str">
        <f>IF(ISNA(VLOOKUP($B49,'Race 2'!$A$5:$I$22,8,FALSE)),"DNC",VLOOKUP($B49,'Race 2'!$A$5:$I$22,8,FALSE))</f>
        <v>DNC</v>
      </c>
      <c r="H49" s="45">
        <f t="shared" si="28"/>
        <v>0</v>
      </c>
      <c r="I49" s="44" t="str">
        <f>IF(ISNA(VLOOKUP($B49,'Race 3'!$A$5:$I$22,8,FALSE)),"DNC",VLOOKUP($B49,'Race 3'!$A$5:$I$22,8,FALSE))</f>
        <v>DNC</v>
      </c>
      <c r="J49" s="45">
        <f t="shared" si="29"/>
        <v>0</v>
      </c>
      <c r="K49" s="44" t="str">
        <f>IF(ISNA(VLOOKUP($B49,'Race 4'!$A$5:$I$24,8,FALSE)),"DNC",VLOOKUP($B49,'Race 4'!$A$5:$I$24,8,FALSE))</f>
        <v>DNC</v>
      </c>
      <c r="L49" s="45">
        <f t="shared" si="30"/>
        <v>0</v>
      </c>
      <c r="M49" s="44" t="str">
        <f>IF(ISNA(VLOOKUP($B49,'Race 5'!$A$5:$I$27,8,FALSE)),"DNC",VLOOKUP($B49,'Race 5'!$A$5:$I$27,8,FALSE))</f>
        <v>DNC</v>
      </c>
      <c r="N49" s="45">
        <f t="shared" si="31"/>
        <v>0</v>
      </c>
      <c r="O49" s="46">
        <f t="shared" si="14"/>
        <v>0</v>
      </c>
      <c r="P49" s="47">
        <f t="shared" si="32"/>
        <v>0</v>
      </c>
      <c r="Q49" s="48">
        <f t="shared" si="33"/>
        <v>17</v>
      </c>
      <c r="R49" s="50">
        <f t="shared" si="21"/>
        <v>0</v>
      </c>
      <c r="S49" s="50">
        <f t="shared" si="22"/>
        <v>0</v>
      </c>
      <c r="T49" s="50">
        <f t="shared" si="23"/>
        <v>0</v>
      </c>
      <c r="U49" s="50">
        <f t="shared" si="24"/>
        <v>0</v>
      </c>
      <c r="V49" s="50">
        <f t="shared" si="25"/>
        <v>0</v>
      </c>
      <c r="W49" s="50">
        <f t="shared" si="26"/>
        <v>0</v>
      </c>
    </row>
    <row r="50" spans="1:23" ht="12.75" hidden="1" customHeight="1" x14ac:dyDescent="0.2">
      <c r="A50">
        <f t="shared" si="0"/>
        <v>0</v>
      </c>
      <c r="B50" s="4">
        <v>301</v>
      </c>
      <c r="C50" s="43" t="str">
        <f>VLOOKUP($B50,[1]Sheet1!$A$3:$C$89,2)</f>
        <v>Vave</v>
      </c>
      <c r="D50" s="43" t="str">
        <f>VLOOKUP($B50,[1]Sheet1!$A$3:$C$89,3)</f>
        <v>T Riley</v>
      </c>
      <c r="E50" s="44" t="str">
        <f>IF(ISNA(VLOOKUP($B50,'Race 1'!$A$5:$I$20,8,FALSE)),"DNC",VLOOKUP($B50,'Race 1'!$A$5:$I$20,8,FALSE))</f>
        <v>DNC</v>
      </c>
      <c r="F50" s="45">
        <f t="shared" si="27"/>
        <v>0</v>
      </c>
      <c r="G50" s="44" t="str">
        <f>IF(ISNA(VLOOKUP($B50,'Race 2'!$A$5:$I$22,8,FALSE)),"DNC",VLOOKUP($B50,'Race 2'!$A$5:$I$22,8,FALSE))</f>
        <v>DNC</v>
      </c>
      <c r="H50" s="45">
        <f t="shared" si="28"/>
        <v>0</v>
      </c>
      <c r="I50" s="44" t="str">
        <f>IF(ISNA(VLOOKUP($B50,'Race 3'!$A$5:$I$22,8,FALSE)),"DNC",VLOOKUP($B50,'Race 3'!$A$5:$I$22,8,FALSE))</f>
        <v>DNC</v>
      </c>
      <c r="J50" s="45">
        <f t="shared" si="29"/>
        <v>0</v>
      </c>
      <c r="K50" s="44" t="str">
        <f>IF(ISNA(VLOOKUP($B50,'Race 4'!$A$5:$I$24,8,FALSE)),"DNC",VLOOKUP($B50,'Race 4'!$A$5:$I$24,8,FALSE))</f>
        <v>DNC</v>
      </c>
      <c r="L50" s="45">
        <f t="shared" si="30"/>
        <v>0</v>
      </c>
      <c r="M50" s="44" t="str">
        <f>IF(ISNA(VLOOKUP($B50,'Race 5'!$A$5:$I$27,8,FALSE)),"DNC",VLOOKUP($B50,'Race 5'!$A$5:$I$27,8,FALSE))</f>
        <v>DNC</v>
      </c>
      <c r="N50" s="45">
        <f t="shared" si="31"/>
        <v>0</v>
      </c>
      <c r="O50" s="46">
        <f t="shared" si="14"/>
        <v>0</v>
      </c>
      <c r="P50" s="47">
        <f t="shared" si="32"/>
        <v>0</v>
      </c>
      <c r="Q50" s="48">
        <f t="shared" si="33"/>
        <v>17</v>
      </c>
      <c r="R50" s="50">
        <f t="shared" si="21"/>
        <v>0</v>
      </c>
      <c r="S50" s="50">
        <f t="shared" si="22"/>
        <v>0</v>
      </c>
      <c r="T50" s="50">
        <f t="shared" si="23"/>
        <v>0</v>
      </c>
      <c r="U50" s="50">
        <f t="shared" si="24"/>
        <v>0</v>
      </c>
      <c r="V50" s="50">
        <f t="shared" si="25"/>
        <v>0</v>
      </c>
      <c r="W50" s="50">
        <f t="shared" si="26"/>
        <v>0</v>
      </c>
    </row>
    <row r="51" spans="1:23" ht="12.75" customHeight="1" x14ac:dyDescent="0.2">
      <c r="A51">
        <f t="shared" si="0"/>
        <v>1</v>
      </c>
      <c r="B51" s="4">
        <v>307</v>
      </c>
      <c r="C51" s="43" t="str">
        <f>VLOOKUP($B51,[1]Sheet1!$A$3:$C$89,2)</f>
        <v>Zephere</v>
      </c>
      <c r="D51" s="43" t="str">
        <f>VLOOKUP($B51,[1]Sheet1!$A$3:$C$89,3)</f>
        <v>K Bridges</v>
      </c>
      <c r="E51" s="44">
        <f>IF(ISNA(VLOOKUP($B51,'Race 1'!$A$5:$I$20,8,FALSE)),"DNC",VLOOKUP($B51,'Race 1'!$A$5:$I$20,8,FALSE))</f>
        <v>16</v>
      </c>
      <c r="F51" s="45">
        <f t="shared" si="27"/>
        <v>21.05263157894737</v>
      </c>
      <c r="G51" s="44">
        <f>IF(ISNA(VLOOKUP($B51,'Race 2'!$A$5:$I$22,8,FALSE)),"DNC",VLOOKUP($B51,'Race 2'!$A$5:$I$22,8,FALSE))</f>
        <v>15</v>
      </c>
      <c r="H51" s="45">
        <f t="shared" si="28"/>
        <v>22.222222222222221</v>
      </c>
      <c r="I51" s="44">
        <f>IF(ISNA(VLOOKUP($B51,'Race 3'!$A$5:$I$22,8,FALSE)),"DNC",VLOOKUP($B51,'Race 3'!$A$5:$I$22,8,FALSE))</f>
        <v>16</v>
      </c>
      <c r="J51" s="45">
        <f t="shared" si="29"/>
        <v>21.05263157894737</v>
      </c>
      <c r="K51" s="44">
        <f>IF(ISNA(VLOOKUP($B51,'Race 4'!$A$5:$I$24,8,FALSE)),"DNC",VLOOKUP($B51,'Race 4'!$A$5:$I$24,8,FALSE))</f>
        <v>13</v>
      </c>
      <c r="L51" s="45">
        <f t="shared" si="30"/>
        <v>25</v>
      </c>
      <c r="M51" s="44">
        <f>IF(ISNA(VLOOKUP($B51,'Race 5'!$A$5:$I$27,8,FALSE)),"DNC",VLOOKUP($B51,'Race 5'!$A$5:$I$27,8,FALSE))</f>
        <v>1</v>
      </c>
      <c r="N51" s="45">
        <f t="shared" si="31"/>
        <v>100</v>
      </c>
      <c r="O51" s="46">
        <f t="shared" si="14"/>
        <v>189.32748538011697</v>
      </c>
      <c r="P51" s="47">
        <f t="shared" si="32"/>
        <v>168.2748538011696</v>
      </c>
      <c r="Q51" s="48">
        <f t="shared" si="33"/>
        <v>10</v>
      </c>
      <c r="R51" s="50">
        <f t="shared" si="21"/>
        <v>21.05263157894737</v>
      </c>
      <c r="S51" s="50">
        <f t="shared" si="22"/>
        <v>21.05263157894737</v>
      </c>
      <c r="T51" s="50">
        <f t="shared" si="23"/>
        <v>22.222222222222221</v>
      </c>
      <c r="U51" s="50">
        <f t="shared" si="24"/>
        <v>21.05263157894737</v>
      </c>
      <c r="V51" s="50">
        <f t="shared" si="25"/>
        <v>25</v>
      </c>
      <c r="W51" s="50">
        <f t="shared" si="26"/>
        <v>100</v>
      </c>
    </row>
    <row r="52" spans="1:23" ht="12.75" hidden="1" customHeight="1" x14ac:dyDescent="0.2">
      <c r="A52">
        <f t="shared" si="0"/>
        <v>0</v>
      </c>
      <c r="B52" s="4">
        <v>314</v>
      </c>
      <c r="C52" s="43" t="str">
        <f>VLOOKUP($B52,[1]Sheet1!$A$3:$C$89,2)</f>
        <v>Chortle</v>
      </c>
      <c r="D52" s="43" t="str">
        <f>VLOOKUP($B52,[1]Sheet1!$A$3:$C$89,3)</f>
        <v>G McKenzie</v>
      </c>
      <c r="E52" s="44" t="str">
        <f>IF(ISNA(VLOOKUP($B52,'Race 1'!$A$5:$I$20,8,FALSE)),"DNC",VLOOKUP($B52,'Race 1'!$A$5:$I$20,8,FALSE))</f>
        <v>DNC</v>
      </c>
      <c r="F52" s="45">
        <f t="shared" si="27"/>
        <v>0</v>
      </c>
      <c r="G52" s="44" t="str">
        <f>IF(ISNA(VLOOKUP($B52,'Race 2'!$A$5:$I$22,8,FALSE)),"DNC",VLOOKUP($B52,'Race 2'!$A$5:$I$22,8,FALSE))</f>
        <v>DNC</v>
      </c>
      <c r="H52" s="45">
        <f t="shared" si="28"/>
        <v>0</v>
      </c>
      <c r="I52" s="44" t="str">
        <f>IF(ISNA(VLOOKUP($B52,'Race 3'!$A$5:$I$22,8,FALSE)),"DNC",VLOOKUP($B52,'Race 3'!$A$5:$I$22,8,FALSE))</f>
        <v>DNC</v>
      </c>
      <c r="J52" s="45">
        <f t="shared" si="29"/>
        <v>0</v>
      </c>
      <c r="K52" s="44" t="str">
        <f>IF(ISNA(VLOOKUP($B52,'Race 4'!$A$5:$I$24,8,FALSE)),"DNC",VLOOKUP($B52,'Race 4'!$A$5:$I$24,8,FALSE))</f>
        <v>DNC</v>
      </c>
      <c r="L52" s="45">
        <f t="shared" si="30"/>
        <v>0</v>
      </c>
      <c r="M52" s="44" t="str">
        <f>IF(ISNA(VLOOKUP($B52,'Race 5'!$A$5:$I$27,8,FALSE)),"DNC",VLOOKUP($B52,'Race 5'!$A$5:$I$27,8,FALSE))</f>
        <v>DNC</v>
      </c>
      <c r="N52" s="45">
        <f t="shared" si="31"/>
        <v>0</v>
      </c>
      <c r="O52" s="46">
        <f t="shared" si="14"/>
        <v>0</v>
      </c>
      <c r="P52" s="47">
        <f t="shared" si="32"/>
        <v>0</v>
      </c>
      <c r="Q52" s="48">
        <f t="shared" si="33"/>
        <v>17</v>
      </c>
      <c r="R52" s="50">
        <f t="shared" si="21"/>
        <v>0</v>
      </c>
      <c r="S52" s="50">
        <f t="shared" si="22"/>
        <v>0</v>
      </c>
      <c r="T52" s="50">
        <f t="shared" si="23"/>
        <v>0</v>
      </c>
      <c r="U52" s="50">
        <f t="shared" si="24"/>
        <v>0</v>
      </c>
      <c r="V52" s="50">
        <f t="shared" si="25"/>
        <v>0</v>
      </c>
      <c r="W52" s="50">
        <f t="shared" si="26"/>
        <v>0</v>
      </c>
    </row>
    <row r="53" spans="1:23" ht="12.75" hidden="1" customHeight="1" x14ac:dyDescent="0.2">
      <c r="A53">
        <f t="shared" si="0"/>
        <v>0</v>
      </c>
      <c r="B53" s="4">
        <v>316</v>
      </c>
      <c r="C53" s="43" t="str">
        <f>VLOOKUP($B53,[1]Sheet1!$A$3:$C$89,2)</f>
        <v>Red Hot Prawn</v>
      </c>
      <c r="D53" s="43" t="str">
        <f>VLOOKUP($B53,[1]Sheet1!$A$3:$C$89,3)</f>
        <v>T Ornsby</v>
      </c>
      <c r="E53" s="44" t="str">
        <f>IF(ISNA(VLOOKUP($B53,'Race 1'!$A$5:$I$20,8,FALSE)),"DNC",VLOOKUP($B53,'Race 1'!$A$5:$I$20,8,FALSE))</f>
        <v>DNC</v>
      </c>
      <c r="F53" s="45">
        <f t="shared" si="27"/>
        <v>0</v>
      </c>
      <c r="G53" s="44" t="str">
        <f>IF(ISNA(VLOOKUP($B53,'Race 2'!$A$5:$I$22,8,FALSE)),"DNC",VLOOKUP($B53,'Race 2'!$A$5:$I$22,8,FALSE))</f>
        <v>DNC</v>
      </c>
      <c r="H53" s="45">
        <f t="shared" si="28"/>
        <v>0</v>
      </c>
      <c r="I53" s="44" t="str">
        <f>IF(ISNA(VLOOKUP($B53,'Race 3'!$A$5:$I$22,8,FALSE)),"DNC",VLOOKUP($B53,'Race 3'!$A$5:$I$22,8,FALSE))</f>
        <v>DNC</v>
      </c>
      <c r="J53" s="45">
        <f t="shared" si="29"/>
        <v>0</v>
      </c>
      <c r="K53" s="44" t="str">
        <f>IF(ISNA(VLOOKUP($B53,'Race 4'!$A$5:$I$24,8,FALSE)),"DNC",VLOOKUP($B53,'Race 4'!$A$5:$I$24,8,FALSE))</f>
        <v>DNC</v>
      </c>
      <c r="L53" s="45">
        <f t="shared" si="30"/>
        <v>0</v>
      </c>
      <c r="M53" s="44" t="str">
        <f>IF(ISNA(VLOOKUP($B53,'Race 5'!$A$5:$I$27,8,FALSE)),"DNC",VLOOKUP($B53,'Race 5'!$A$5:$I$27,8,FALSE))</f>
        <v>DNC</v>
      </c>
      <c r="N53" s="45">
        <f t="shared" si="31"/>
        <v>0</v>
      </c>
      <c r="O53" s="46">
        <f t="shared" si="14"/>
        <v>0</v>
      </c>
      <c r="P53" s="47">
        <f t="shared" si="32"/>
        <v>0</v>
      </c>
      <c r="Q53" s="48">
        <f t="shared" si="33"/>
        <v>17</v>
      </c>
      <c r="R53" s="50">
        <f t="shared" si="21"/>
        <v>0</v>
      </c>
      <c r="S53" s="50">
        <f t="shared" si="22"/>
        <v>0</v>
      </c>
      <c r="T53" s="50">
        <f t="shared" si="23"/>
        <v>0</v>
      </c>
      <c r="U53" s="50">
        <f t="shared" si="24"/>
        <v>0</v>
      </c>
      <c r="V53" s="50">
        <f t="shared" si="25"/>
        <v>0</v>
      </c>
      <c r="W53" s="50">
        <f t="shared" si="26"/>
        <v>0</v>
      </c>
    </row>
    <row r="54" spans="1:23" x14ac:dyDescent="0.2">
      <c r="A54">
        <f t="shared" si="0"/>
        <v>1</v>
      </c>
      <c r="B54" s="4">
        <v>317</v>
      </c>
      <c r="C54" s="43" t="str">
        <f>VLOOKUP($B54,[1]Sheet1!$A$3:$C$89,2)</f>
        <v>Cairnbrae Flyer</v>
      </c>
      <c r="D54" s="43" t="str">
        <f>VLOOKUP($B54,[1]Sheet1!$A$3:$C$89,3)</f>
        <v>M Hay</v>
      </c>
      <c r="E54" s="44">
        <f>IF(ISNA(VLOOKUP($B54,'Race 1'!$A$5:$I$20,8,FALSE)),"DNC",VLOOKUP($B54,'Race 1'!$A$5:$I$20,8,FALSE))</f>
        <v>5</v>
      </c>
      <c r="F54" s="45">
        <f t="shared" si="27"/>
        <v>50</v>
      </c>
      <c r="G54" s="44">
        <f>IF(ISNA(VLOOKUP($B54,'Race 2'!$A$5:$I$22,8,FALSE)),"DNC",VLOOKUP($B54,'Race 2'!$A$5:$I$22,8,FALSE))</f>
        <v>11</v>
      </c>
      <c r="H54" s="45">
        <f t="shared" si="28"/>
        <v>28.571428571428573</v>
      </c>
      <c r="I54" s="44">
        <f>IF(ISNA(VLOOKUP($B54,'Race 3'!$A$5:$I$22,8,FALSE)),"DNC",VLOOKUP($B54,'Race 3'!$A$5:$I$22,8,FALSE))</f>
        <v>10</v>
      </c>
      <c r="J54" s="45">
        <f t="shared" si="29"/>
        <v>30.76923076923077</v>
      </c>
      <c r="K54" s="44">
        <f>IF(ISNA(VLOOKUP($B54,'Race 4'!$A$5:$I$24,8,FALSE)),"DNC",VLOOKUP($B54,'Race 4'!$A$5:$I$24,8,FALSE))</f>
        <v>15</v>
      </c>
      <c r="L54" s="45">
        <f t="shared" si="30"/>
        <v>22.222222222222221</v>
      </c>
      <c r="M54" s="44">
        <f>IF(ISNA(VLOOKUP($B54,'Race 5'!$A$5:$I$27,8,FALSE)),"DNC",VLOOKUP($B54,'Race 5'!$A$5:$I$27,8,FALSE))</f>
        <v>9</v>
      </c>
      <c r="N54" s="45">
        <f t="shared" si="31"/>
        <v>33.333333333333336</v>
      </c>
      <c r="O54" s="46">
        <f t="shared" si="14"/>
        <v>164.8962148962149</v>
      </c>
      <c r="P54" s="47">
        <f t="shared" si="32"/>
        <v>142.67399267399267</v>
      </c>
      <c r="Q54" s="48">
        <f t="shared" si="33"/>
        <v>15</v>
      </c>
      <c r="R54" s="50">
        <f t="shared" si="21"/>
        <v>22.222222222222221</v>
      </c>
      <c r="S54" s="50">
        <f t="shared" si="22"/>
        <v>50</v>
      </c>
      <c r="T54" s="50">
        <f t="shared" si="23"/>
        <v>28.571428571428573</v>
      </c>
      <c r="U54" s="50">
        <f t="shared" si="24"/>
        <v>30.76923076923077</v>
      </c>
      <c r="V54" s="50">
        <f t="shared" si="25"/>
        <v>22.222222222222221</v>
      </c>
      <c r="W54" s="50">
        <f t="shared" si="26"/>
        <v>33.333333333333336</v>
      </c>
    </row>
    <row r="55" spans="1:23" hidden="1" x14ac:dyDescent="0.2">
      <c r="A55">
        <f t="shared" si="0"/>
        <v>0</v>
      </c>
      <c r="B55" s="4">
        <v>318</v>
      </c>
      <c r="C55" s="43" t="str">
        <f>VLOOKUP($B55,[1]Sheet1!$A$3:$C$89,2)</f>
        <v>Saunter</v>
      </c>
      <c r="D55" s="43" t="str">
        <f>VLOOKUP($B55,[1]Sheet1!$A$3:$C$89,3)</f>
        <v>T Park</v>
      </c>
      <c r="E55" s="44" t="str">
        <f>IF(ISNA(VLOOKUP($B55,'Race 1'!$A$5:$I$20,8,FALSE)),"DNC",VLOOKUP($B55,'Race 1'!$A$5:$I$20,8,FALSE))</f>
        <v>DNC</v>
      </c>
      <c r="F55" s="45">
        <f t="shared" si="27"/>
        <v>0</v>
      </c>
      <c r="G55" s="44" t="str">
        <f>IF(ISNA(VLOOKUP($B55,'Race 2'!$A$5:$I$22,8,FALSE)),"DNC",VLOOKUP($B55,'Race 2'!$A$5:$I$22,8,FALSE))</f>
        <v>DNC</v>
      </c>
      <c r="H55" s="45">
        <f t="shared" si="28"/>
        <v>0</v>
      </c>
      <c r="I55" s="44" t="str">
        <f>IF(ISNA(VLOOKUP($B55,'Race 3'!$A$5:$I$22,8,FALSE)),"DNC",VLOOKUP($B55,'Race 3'!$A$5:$I$22,8,FALSE))</f>
        <v>DNC</v>
      </c>
      <c r="J55" s="45">
        <f t="shared" si="29"/>
        <v>0</v>
      </c>
      <c r="K55" s="44" t="str">
        <f>IF(ISNA(VLOOKUP($B55,'Race 4'!$A$5:$I$24,8,FALSE)),"DNC",VLOOKUP($B55,'Race 4'!$A$5:$I$24,8,FALSE))</f>
        <v>DNC</v>
      </c>
      <c r="L55" s="45">
        <f t="shared" si="30"/>
        <v>0</v>
      </c>
      <c r="M55" s="44" t="str">
        <f>IF(ISNA(VLOOKUP($B55,'Race 5'!$A$5:$I$27,8,FALSE)),"DNC",VLOOKUP($B55,'Race 5'!$A$5:$I$27,8,FALSE))</f>
        <v>DNC</v>
      </c>
      <c r="N55" s="45">
        <f t="shared" si="31"/>
        <v>0</v>
      </c>
      <c r="O55" s="46">
        <f t="shared" si="14"/>
        <v>0</v>
      </c>
      <c r="P55" s="47">
        <f t="shared" si="32"/>
        <v>0</v>
      </c>
      <c r="Q55" s="48">
        <f t="shared" si="33"/>
        <v>17</v>
      </c>
      <c r="R55" s="50">
        <f t="shared" si="21"/>
        <v>0</v>
      </c>
      <c r="S55" s="50">
        <f t="shared" si="22"/>
        <v>0</v>
      </c>
      <c r="T55" s="50">
        <f t="shared" si="23"/>
        <v>0</v>
      </c>
      <c r="U55" s="50">
        <f t="shared" si="24"/>
        <v>0</v>
      </c>
      <c r="V55" s="50">
        <f t="shared" si="25"/>
        <v>0</v>
      </c>
      <c r="W55" s="50">
        <f t="shared" si="26"/>
        <v>0</v>
      </c>
    </row>
    <row r="56" spans="1:23" ht="12.75" hidden="1" customHeight="1" x14ac:dyDescent="0.2">
      <c r="A56">
        <f t="shared" si="0"/>
        <v>0</v>
      </c>
      <c r="B56" s="4">
        <v>319</v>
      </c>
      <c r="C56" s="43" t="str">
        <f>VLOOKUP($B56,[1]Sheet1!$A$3:$C$89,2)</f>
        <v>Shogun</v>
      </c>
      <c r="D56" s="43" t="str">
        <f>VLOOKUP($B56,[1]Sheet1!$A$3:$C$89,3)</f>
        <v>G Hutt</v>
      </c>
      <c r="E56" s="44" t="str">
        <f>IF(ISNA(VLOOKUP($B56,'Race 1'!$A$5:$I$20,8,FALSE)),"DNC",VLOOKUP($B56,'Race 1'!$A$5:$I$20,8,FALSE))</f>
        <v>DNC</v>
      </c>
      <c r="F56" s="45">
        <f t="shared" si="27"/>
        <v>0</v>
      </c>
      <c r="G56" s="44" t="str">
        <f>IF(ISNA(VLOOKUP($B56,'Race 2'!$A$5:$I$22,8,FALSE)),"DNC",VLOOKUP($B56,'Race 2'!$A$5:$I$22,8,FALSE))</f>
        <v>DNC</v>
      </c>
      <c r="H56" s="45">
        <f t="shared" si="28"/>
        <v>0</v>
      </c>
      <c r="I56" s="44" t="str">
        <f>IF(ISNA(VLOOKUP($B56,'Race 3'!$A$5:$I$22,8,FALSE)),"DNC",VLOOKUP($B56,'Race 3'!$A$5:$I$22,8,FALSE))</f>
        <v>DNC</v>
      </c>
      <c r="J56" s="45">
        <f t="shared" si="29"/>
        <v>0</v>
      </c>
      <c r="K56" s="44" t="str">
        <f>IF(ISNA(VLOOKUP($B56,'Race 4'!$A$5:$I$24,8,FALSE)),"DNC",VLOOKUP($B56,'Race 4'!$A$5:$I$24,8,FALSE))</f>
        <v>DNC</v>
      </c>
      <c r="L56" s="45">
        <f t="shared" si="30"/>
        <v>0</v>
      </c>
      <c r="M56" s="44" t="str">
        <f>IF(ISNA(VLOOKUP($B56,'Race 5'!$A$5:$I$27,8,FALSE)),"DNC",VLOOKUP($B56,'Race 5'!$A$5:$I$27,8,FALSE))</f>
        <v>DNC</v>
      </c>
      <c r="N56" s="45">
        <f t="shared" si="31"/>
        <v>0</v>
      </c>
      <c r="O56" s="46">
        <f t="shared" si="14"/>
        <v>0</v>
      </c>
      <c r="P56" s="47">
        <f t="shared" si="32"/>
        <v>0</v>
      </c>
      <c r="Q56" s="48">
        <f t="shared" si="33"/>
        <v>17</v>
      </c>
      <c r="R56" s="50">
        <f t="shared" si="21"/>
        <v>0</v>
      </c>
      <c r="S56" s="50">
        <f t="shared" si="22"/>
        <v>0</v>
      </c>
      <c r="T56" s="50">
        <f t="shared" si="23"/>
        <v>0</v>
      </c>
      <c r="U56" s="50">
        <f t="shared" si="24"/>
        <v>0</v>
      </c>
      <c r="V56" s="50">
        <f t="shared" si="25"/>
        <v>0</v>
      </c>
      <c r="W56" s="50">
        <f t="shared" si="26"/>
        <v>0</v>
      </c>
    </row>
    <row r="57" spans="1:23" ht="12.75" hidden="1" customHeight="1" x14ac:dyDescent="0.2">
      <c r="A57">
        <f t="shared" si="0"/>
        <v>0</v>
      </c>
      <c r="B57" s="4">
        <v>320</v>
      </c>
      <c r="C57" s="43" t="str">
        <f>VLOOKUP($B57,[1]Sheet1!$A$3:$C$89,2)</f>
        <v>William Tell</v>
      </c>
      <c r="D57" s="43" t="str">
        <f>VLOOKUP($B57,[1]Sheet1!$A$3:$C$89,3)</f>
        <v>K Dawson</v>
      </c>
      <c r="E57" s="44" t="str">
        <f>IF(ISNA(VLOOKUP($B57,'Race 1'!$A$5:$I$20,8,FALSE)),"DNC",VLOOKUP($B57,'Race 1'!$A$5:$I$20,8,FALSE))</f>
        <v>DNC</v>
      </c>
      <c r="F57" s="45">
        <f t="shared" si="27"/>
        <v>0</v>
      </c>
      <c r="G57" s="44" t="str">
        <f>IF(ISNA(VLOOKUP($B57,'Race 2'!$A$5:$I$22,8,FALSE)),"DNC",VLOOKUP($B57,'Race 2'!$A$5:$I$22,8,FALSE))</f>
        <v>DNC</v>
      </c>
      <c r="H57" s="45">
        <f t="shared" si="28"/>
        <v>0</v>
      </c>
      <c r="I57" s="44" t="str">
        <f>IF(ISNA(VLOOKUP($B57,'Race 3'!$A$5:$I$22,8,FALSE)),"DNC",VLOOKUP($B57,'Race 3'!$A$5:$I$22,8,FALSE))</f>
        <v>DNC</v>
      </c>
      <c r="J57" s="45">
        <f t="shared" si="29"/>
        <v>0</v>
      </c>
      <c r="K57" s="44" t="str">
        <f>IF(ISNA(VLOOKUP($B57,'Race 4'!$A$5:$I$24,8,FALSE)),"DNC",VLOOKUP($B57,'Race 4'!$A$5:$I$24,8,FALSE))</f>
        <v>DNC</v>
      </c>
      <c r="L57" s="45">
        <f t="shared" si="30"/>
        <v>0</v>
      </c>
      <c r="M57" s="44" t="str">
        <f>IF(ISNA(VLOOKUP($B57,'Race 5'!$A$5:$I$27,8,FALSE)),"DNC",VLOOKUP($B57,'Race 5'!$A$5:$I$27,8,FALSE))</f>
        <v>DNC</v>
      </c>
      <c r="N57" s="45">
        <f t="shared" si="31"/>
        <v>0</v>
      </c>
      <c r="O57" s="46">
        <f t="shared" si="14"/>
        <v>0</v>
      </c>
      <c r="P57" s="47">
        <f t="shared" si="32"/>
        <v>0</v>
      </c>
      <c r="Q57" s="48">
        <f t="shared" si="33"/>
        <v>17</v>
      </c>
      <c r="R57" s="50">
        <f t="shared" si="21"/>
        <v>0</v>
      </c>
      <c r="S57" s="50">
        <f t="shared" si="22"/>
        <v>0</v>
      </c>
      <c r="T57" s="50">
        <f t="shared" si="23"/>
        <v>0</v>
      </c>
      <c r="U57" s="50">
        <f t="shared" si="24"/>
        <v>0</v>
      </c>
      <c r="V57" s="50">
        <f t="shared" si="25"/>
        <v>0</v>
      </c>
      <c r="W57" s="50">
        <f t="shared" si="26"/>
        <v>0</v>
      </c>
    </row>
    <row r="58" spans="1:23" hidden="1" x14ac:dyDescent="0.2">
      <c r="A58">
        <f t="shared" si="0"/>
        <v>0</v>
      </c>
      <c r="B58" s="4">
        <v>321</v>
      </c>
      <c r="C58" s="43" t="str">
        <f>VLOOKUP($B58,[1]Sheet1!$A$3:$C$89,2)</f>
        <v>Alcyone</v>
      </c>
      <c r="D58" s="43" t="str">
        <f>VLOOKUP($B58,[1]Sheet1!$A$3:$C$89,3)</f>
        <v>P Drummond</v>
      </c>
      <c r="E58" s="44" t="str">
        <f>IF(ISNA(VLOOKUP($B58,'Race 1'!$A$5:$I$20,8,FALSE)),"DNC",VLOOKUP($B58,'Race 1'!$A$5:$I$20,8,FALSE))</f>
        <v>DNC</v>
      </c>
      <c r="F58" s="45">
        <f t="shared" si="27"/>
        <v>0</v>
      </c>
      <c r="G58" s="44" t="str">
        <f>IF(ISNA(VLOOKUP($B58,'Race 2'!$A$5:$I$22,8,FALSE)),"DNC",VLOOKUP($B58,'Race 2'!$A$5:$I$22,8,FALSE))</f>
        <v>DNC</v>
      </c>
      <c r="H58" s="45">
        <f t="shared" si="28"/>
        <v>0</v>
      </c>
      <c r="I58" s="44" t="str">
        <f>IF(ISNA(VLOOKUP($B58,'Race 3'!$A$5:$I$22,8,FALSE)),"DNC",VLOOKUP($B58,'Race 3'!$A$5:$I$22,8,FALSE))</f>
        <v>DNC</v>
      </c>
      <c r="J58" s="45">
        <f t="shared" si="29"/>
        <v>0</v>
      </c>
      <c r="K58" s="44" t="str">
        <f>IF(ISNA(VLOOKUP($B58,'Race 4'!$A$5:$I$24,8,FALSE)),"DNC",VLOOKUP($B58,'Race 4'!$A$5:$I$24,8,FALSE))</f>
        <v>DNC</v>
      </c>
      <c r="L58" s="45">
        <f t="shared" si="30"/>
        <v>0</v>
      </c>
      <c r="M58" s="44" t="str">
        <f>IF(ISNA(VLOOKUP($B58,'Race 5'!$A$5:$I$27,8,FALSE)),"DNC",VLOOKUP($B58,'Race 5'!$A$5:$I$27,8,FALSE))</f>
        <v>DNC</v>
      </c>
      <c r="N58" s="45">
        <f t="shared" si="31"/>
        <v>0</v>
      </c>
      <c r="O58" s="46">
        <f t="shared" si="14"/>
        <v>0</v>
      </c>
      <c r="P58" s="47">
        <f t="shared" si="32"/>
        <v>0</v>
      </c>
      <c r="Q58" s="48">
        <f t="shared" si="33"/>
        <v>17</v>
      </c>
      <c r="R58" s="50">
        <f t="shared" si="21"/>
        <v>0</v>
      </c>
      <c r="S58" s="50">
        <f t="shared" si="22"/>
        <v>0</v>
      </c>
      <c r="T58" s="50">
        <f t="shared" si="23"/>
        <v>0</v>
      </c>
      <c r="U58" s="50">
        <f t="shared" si="24"/>
        <v>0</v>
      </c>
      <c r="V58" s="50">
        <f t="shared" si="25"/>
        <v>0</v>
      </c>
      <c r="W58" s="50">
        <f t="shared" si="26"/>
        <v>0</v>
      </c>
    </row>
    <row r="59" spans="1:23" ht="12.75" customHeight="1" x14ac:dyDescent="0.2">
      <c r="A59">
        <f t="shared" si="0"/>
        <v>1</v>
      </c>
      <c r="B59" s="4">
        <v>322</v>
      </c>
      <c r="C59" s="43" t="str">
        <f>VLOOKUP($B59,[1]Sheet1!$A$3:$C$89,2)</f>
        <v>Victoria</v>
      </c>
      <c r="D59" s="43" t="str">
        <f>VLOOKUP($B59,[1]Sheet1!$A$3:$C$89,3)</f>
        <v>P Stokell</v>
      </c>
      <c r="E59" s="44">
        <f>IF(ISNA(VLOOKUP($B59,'Race 1'!$A$5:$I$20,8,FALSE)),"DNC",VLOOKUP($B59,'Race 1'!$A$5:$I$20,8,FALSE))</f>
        <v>15</v>
      </c>
      <c r="F59" s="45">
        <f t="shared" si="27"/>
        <v>22.222222222222221</v>
      </c>
      <c r="G59" s="44">
        <f>IF(ISNA(VLOOKUP($B59,'Race 2'!$A$5:$I$22,8,FALSE)),"DNC",VLOOKUP($B59,'Race 2'!$A$5:$I$22,8,FALSE))</f>
        <v>1</v>
      </c>
      <c r="H59" s="45">
        <f t="shared" si="28"/>
        <v>100</v>
      </c>
      <c r="I59" s="44">
        <f>IF(ISNA(VLOOKUP($B59,'Race 3'!$A$5:$I$22,8,FALSE)),"DNC",VLOOKUP($B59,'Race 3'!$A$5:$I$22,8,FALSE))</f>
        <v>1</v>
      </c>
      <c r="J59" s="45">
        <f t="shared" si="29"/>
        <v>100</v>
      </c>
      <c r="K59" s="44" t="str">
        <f>IF(ISNA(VLOOKUP($B59,'Race 4'!$A$5:$I$24,8,FALSE)),"DNC",VLOOKUP($B59,'Race 4'!$A$5:$I$24,8,FALSE))</f>
        <v>OCS</v>
      </c>
      <c r="L59" s="45">
        <f t="shared" si="30"/>
        <v>0</v>
      </c>
      <c r="M59" s="44">
        <f>IF(ISNA(VLOOKUP($B59,'Race 5'!$A$5:$I$27,8,FALSE)),"DNC",VLOOKUP($B59,'Race 5'!$A$5:$I$27,8,FALSE))</f>
        <v>4</v>
      </c>
      <c r="N59" s="45">
        <f t="shared" si="31"/>
        <v>57.142857142857146</v>
      </c>
      <c r="O59" s="46">
        <f t="shared" si="14"/>
        <v>279.36507936507934</v>
      </c>
      <c r="P59" s="47">
        <f t="shared" si="32"/>
        <v>279.36507936507934</v>
      </c>
      <c r="Q59" s="48">
        <f t="shared" si="33"/>
        <v>1</v>
      </c>
      <c r="R59" s="50">
        <f t="shared" si="21"/>
        <v>0</v>
      </c>
      <c r="S59" s="50">
        <f t="shared" si="22"/>
        <v>22.222222222222221</v>
      </c>
      <c r="T59" s="50">
        <f t="shared" si="23"/>
        <v>100</v>
      </c>
      <c r="U59" s="50">
        <f t="shared" si="24"/>
        <v>100</v>
      </c>
      <c r="V59" s="50">
        <f t="shared" si="25"/>
        <v>0</v>
      </c>
      <c r="W59" s="50">
        <f t="shared" si="26"/>
        <v>57.142857142857146</v>
      </c>
    </row>
    <row r="60" spans="1:23" hidden="1" x14ac:dyDescent="0.2">
      <c r="A60">
        <f t="shared" si="0"/>
        <v>0</v>
      </c>
      <c r="B60" s="4">
        <v>323</v>
      </c>
      <c r="C60" s="43" t="str">
        <f>VLOOKUP($B60,[1]Sheet1!$A$3:$C$89,2)</f>
        <v>Exception</v>
      </c>
      <c r="D60" s="43" t="str">
        <f>VLOOKUP($B60,[1]Sheet1!$A$3:$C$89,3)</f>
        <v>R Wenham</v>
      </c>
      <c r="E60" s="44" t="str">
        <f>IF(ISNA(VLOOKUP($B60,'Race 1'!$A$5:$I$20,8,FALSE)),"DNC",VLOOKUP($B60,'Race 1'!$A$5:$I$20,8,FALSE))</f>
        <v>DNC</v>
      </c>
      <c r="F60" s="45">
        <f t="shared" si="27"/>
        <v>0</v>
      </c>
      <c r="G60" s="44" t="str">
        <f>IF(ISNA(VLOOKUP($B60,'Race 2'!$A$5:$I$22,8,FALSE)),"DNC",VLOOKUP($B60,'Race 2'!$A$5:$I$22,8,FALSE))</f>
        <v>DNC</v>
      </c>
      <c r="H60" s="45">
        <f t="shared" si="28"/>
        <v>0</v>
      </c>
      <c r="I60" s="44" t="str">
        <f>IF(ISNA(VLOOKUP($B60,'Race 3'!$A$5:$I$22,8,FALSE)),"DNC",VLOOKUP($B60,'Race 3'!$A$5:$I$22,8,FALSE))</f>
        <v>DNC</v>
      </c>
      <c r="J60" s="45">
        <f t="shared" si="29"/>
        <v>0</v>
      </c>
      <c r="K60" s="44" t="str">
        <f>IF(ISNA(VLOOKUP($B60,'Race 4'!$A$5:$I$24,8,FALSE)),"DNC",VLOOKUP($B60,'Race 4'!$A$5:$I$24,8,FALSE))</f>
        <v>DNC</v>
      </c>
      <c r="L60" s="45">
        <f t="shared" si="30"/>
        <v>0</v>
      </c>
      <c r="M60" s="44" t="str">
        <f>IF(ISNA(VLOOKUP($B60,'Race 5'!$A$5:$I$27,8,FALSE)),"DNC",VLOOKUP($B60,'Race 5'!$A$5:$I$27,8,FALSE))</f>
        <v>DNC</v>
      </c>
      <c r="N60" s="45">
        <f t="shared" si="31"/>
        <v>0</v>
      </c>
      <c r="O60" s="46">
        <f t="shared" si="14"/>
        <v>0</v>
      </c>
      <c r="P60" s="47">
        <f t="shared" si="32"/>
        <v>0</v>
      </c>
      <c r="Q60" s="48">
        <f t="shared" si="33"/>
        <v>17</v>
      </c>
      <c r="R60" s="50">
        <f t="shared" si="21"/>
        <v>0</v>
      </c>
      <c r="S60" s="50">
        <f t="shared" si="22"/>
        <v>0</v>
      </c>
      <c r="T60" s="50">
        <f t="shared" si="23"/>
        <v>0</v>
      </c>
      <c r="U60" s="50">
        <f t="shared" si="24"/>
        <v>0</v>
      </c>
      <c r="V60" s="50">
        <f t="shared" si="25"/>
        <v>0</v>
      </c>
      <c r="W60" s="50">
        <f t="shared" si="26"/>
        <v>0</v>
      </c>
    </row>
    <row r="61" spans="1:23" ht="12.75" hidden="1" customHeight="1" x14ac:dyDescent="0.2">
      <c r="A61">
        <f t="shared" si="0"/>
        <v>0</v>
      </c>
      <c r="B61" s="4">
        <v>324</v>
      </c>
      <c r="C61" s="43" t="str">
        <f>VLOOKUP($B61,[1]Sheet1!$A$3:$C$89,2)</f>
        <v>Bonnie</v>
      </c>
      <c r="D61" s="43" t="str">
        <f>VLOOKUP($B61,[1]Sheet1!$A$3:$C$89,3)</f>
        <v>G Hore</v>
      </c>
      <c r="E61" s="44" t="str">
        <f>IF(ISNA(VLOOKUP($B61,'Race 1'!$A$5:$I$20,8,FALSE)),"DNC",VLOOKUP($B61,'Race 1'!$A$5:$I$20,8,FALSE))</f>
        <v>DNC</v>
      </c>
      <c r="F61" s="45">
        <f t="shared" si="27"/>
        <v>0</v>
      </c>
      <c r="G61" s="44" t="str">
        <f>IF(ISNA(VLOOKUP($B61,'Race 2'!$A$5:$I$22,8,FALSE)),"DNC",VLOOKUP($B61,'Race 2'!$A$5:$I$22,8,FALSE))</f>
        <v>DNC</v>
      </c>
      <c r="H61" s="45">
        <f t="shared" si="28"/>
        <v>0</v>
      </c>
      <c r="I61" s="44" t="str">
        <f>IF(ISNA(VLOOKUP($B61,'Race 3'!$A$5:$I$22,8,FALSE)),"DNC",VLOOKUP($B61,'Race 3'!$A$5:$I$22,8,FALSE))</f>
        <v>DNC</v>
      </c>
      <c r="J61" s="45">
        <f t="shared" si="29"/>
        <v>0</v>
      </c>
      <c r="K61" s="44" t="str">
        <f>IF(ISNA(VLOOKUP($B61,'Race 4'!$A$5:$I$24,8,FALSE)),"DNC",VLOOKUP($B61,'Race 4'!$A$5:$I$24,8,FALSE))</f>
        <v>DNC</v>
      </c>
      <c r="L61" s="45">
        <f t="shared" si="30"/>
        <v>0</v>
      </c>
      <c r="M61" s="44" t="str">
        <f>IF(ISNA(VLOOKUP($B61,'Race 5'!$A$5:$I$27,8,FALSE)),"DNC",VLOOKUP($B61,'Race 5'!$A$5:$I$27,8,FALSE))</f>
        <v>DNC</v>
      </c>
      <c r="N61" s="45">
        <f t="shared" si="31"/>
        <v>0</v>
      </c>
      <c r="O61" s="46">
        <f t="shared" si="14"/>
        <v>0</v>
      </c>
      <c r="P61" s="47">
        <f t="shared" si="32"/>
        <v>0</v>
      </c>
      <c r="Q61" s="48">
        <f t="shared" si="33"/>
        <v>17</v>
      </c>
      <c r="R61" s="50">
        <f t="shared" si="21"/>
        <v>0</v>
      </c>
      <c r="S61" s="50">
        <f t="shared" si="22"/>
        <v>0</v>
      </c>
      <c r="T61" s="50">
        <f t="shared" si="23"/>
        <v>0</v>
      </c>
      <c r="U61" s="50">
        <f t="shared" si="24"/>
        <v>0</v>
      </c>
      <c r="V61" s="50">
        <f t="shared" si="25"/>
        <v>0</v>
      </c>
      <c r="W61" s="50">
        <f t="shared" si="26"/>
        <v>0</v>
      </c>
    </row>
    <row r="62" spans="1:23" ht="12.75" hidden="1" customHeight="1" x14ac:dyDescent="0.2">
      <c r="A62">
        <f t="shared" si="0"/>
        <v>0</v>
      </c>
      <c r="B62" s="4">
        <v>326</v>
      </c>
      <c r="C62" s="43" t="str">
        <f>VLOOKUP($B62,[1]Sheet1!$A$3:$C$89,2)</f>
        <v>Tracker</v>
      </c>
      <c r="D62" s="43" t="str">
        <f>VLOOKUP($B62,[1]Sheet1!$A$3:$C$89,3)</f>
        <v>T Park</v>
      </c>
      <c r="E62" s="44" t="str">
        <f>IF(ISNA(VLOOKUP($B62,'Race 1'!$A$5:$I$20,8,FALSE)),"DNC",VLOOKUP($B62,'Race 1'!$A$5:$I$20,8,FALSE))</f>
        <v>DNC</v>
      </c>
      <c r="F62" s="45">
        <f t="shared" si="27"/>
        <v>0</v>
      </c>
      <c r="G62" s="44" t="str">
        <f>IF(ISNA(VLOOKUP($B62,'Race 2'!$A$5:$I$22,8,FALSE)),"DNC",VLOOKUP($B62,'Race 2'!$A$5:$I$22,8,FALSE))</f>
        <v>DNC</v>
      </c>
      <c r="H62" s="45">
        <f t="shared" si="28"/>
        <v>0</v>
      </c>
      <c r="I62" s="44" t="str">
        <f>IF(ISNA(VLOOKUP($B62,'Race 3'!$A$5:$I$22,8,FALSE)),"DNC",VLOOKUP($B62,'Race 3'!$A$5:$I$22,8,FALSE))</f>
        <v>DNC</v>
      </c>
      <c r="J62" s="45">
        <f t="shared" si="29"/>
        <v>0</v>
      </c>
      <c r="K62" s="44" t="str">
        <f>IF(ISNA(VLOOKUP($B62,'Race 4'!$A$5:$I$24,8,FALSE)),"DNC",VLOOKUP($B62,'Race 4'!$A$5:$I$24,8,FALSE))</f>
        <v>DNC</v>
      </c>
      <c r="L62" s="45">
        <f t="shared" si="30"/>
        <v>0</v>
      </c>
      <c r="M62" s="44" t="str">
        <f>IF(ISNA(VLOOKUP($B62,'Race 5'!$A$5:$I$27,8,FALSE)),"DNC",VLOOKUP($B62,'Race 5'!$A$5:$I$27,8,FALSE))</f>
        <v>DNC</v>
      </c>
      <c r="N62" s="45">
        <f t="shared" si="31"/>
        <v>0</v>
      </c>
      <c r="O62" s="46">
        <f t="shared" si="14"/>
        <v>0</v>
      </c>
      <c r="P62" s="47">
        <f t="shared" si="32"/>
        <v>0</v>
      </c>
      <c r="Q62" s="48">
        <f t="shared" si="33"/>
        <v>17</v>
      </c>
      <c r="R62" s="50">
        <f t="shared" si="21"/>
        <v>0</v>
      </c>
      <c r="S62" s="50">
        <f t="shared" si="22"/>
        <v>0</v>
      </c>
      <c r="T62" s="50">
        <f t="shared" si="23"/>
        <v>0</v>
      </c>
      <c r="U62" s="50">
        <f t="shared" si="24"/>
        <v>0</v>
      </c>
      <c r="V62" s="50">
        <f t="shared" si="25"/>
        <v>0</v>
      </c>
      <c r="W62" s="50">
        <f t="shared" si="26"/>
        <v>0</v>
      </c>
    </row>
    <row r="63" spans="1:23" ht="12.75" hidden="1" customHeight="1" x14ac:dyDescent="0.2">
      <c r="A63">
        <f t="shared" si="0"/>
        <v>0</v>
      </c>
      <c r="B63" s="4">
        <v>327</v>
      </c>
      <c r="C63" s="43" t="str">
        <f>VLOOKUP($B63,[1]Sheet1!$A$3:$C$89,2)</f>
        <v>Saucy Susan</v>
      </c>
      <c r="D63" s="43" t="str">
        <f>VLOOKUP($B63,[1]Sheet1!$A$3:$C$89,3)</f>
        <v>K Dawson</v>
      </c>
      <c r="E63" s="44" t="str">
        <f>IF(ISNA(VLOOKUP($B63,'Race 1'!$A$5:$I$20,8,FALSE)),"DNC",VLOOKUP($B63,'Race 1'!$A$5:$I$20,8,FALSE))</f>
        <v>DNC</v>
      </c>
      <c r="F63" s="45">
        <f t="shared" si="27"/>
        <v>0</v>
      </c>
      <c r="G63" s="44" t="str">
        <f>IF(ISNA(VLOOKUP($B63,'Race 2'!$A$5:$I$22,8,FALSE)),"DNC",VLOOKUP($B63,'Race 2'!$A$5:$I$22,8,FALSE))</f>
        <v>DNC</v>
      </c>
      <c r="H63" s="45">
        <f t="shared" si="28"/>
        <v>0</v>
      </c>
      <c r="I63" s="44" t="str">
        <f>IF(ISNA(VLOOKUP($B63,'Race 3'!$A$5:$I$22,8,FALSE)),"DNC",VLOOKUP($B63,'Race 3'!$A$5:$I$22,8,FALSE))</f>
        <v>DNC</v>
      </c>
      <c r="J63" s="45">
        <f t="shared" si="29"/>
        <v>0</v>
      </c>
      <c r="K63" s="44" t="str">
        <f>IF(ISNA(VLOOKUP($B63,'Race 4'!$A$5:$I$24,8,FALSE)),"DNC",VLOOKUP($B63,'Race 4'!$A$5:$I$24,8,FALSE))</f>
        <v>DNC</v>
      </c>
      <c r="L63" s="45">
        <f t="shared" si="30"/>
        <v>0</v>
      </c>
      <c r="M63" s="44" t="str">
        <f>IF(ISNA(VLOOKUP($B63,'Race 5'!$A$5:$I$27,8,FALSE)),"DNC",VLOOKUP($B63,'Race 5'!$A$5:$I$27,8,FALSE))</f>
        <v>DNC</v>
      </c>
      <c r="N63" s="45">
        <f t="shared" si="31"/>
        <v>0</v>
      </c>
      <c r="O63" s="46">
        <f t="shared" si="14"/>
        <v>0</v>
      </c>
      <c r="P63" s="47">
        <f t="shared" si="32"/>
        <v>0</v>
      </c>
      <c r="Q63" s="48">
        <f t="shared" si="33"/>
        <v>17</v>
      </c>
      <c r="R63" s="50">
        <f t="shared" si="21"/>
        <v>0</v>
      </c>
      <c r="S63" s="50">
        <f t="shared" si="22"/>
        <v>0</v>
      </c>
      <c r="T63" s="50">
        <f t="shared" si="23"/>
        <v>0</v>
      </c>
      <c r="U63" s="50">
        <f t="shared" si="24"/>
        <v>0</v>
      </c>
      <c r="V63" s="50">
        <f t="shared" si="25"/>
        <v>0</v>
      </c>
      <c r="W63" s="50">
        <f t="shared" si="26"/>
        <v>0</v>
      </c>
    </row>
    <row r="64" spans="1:23" ht="12.75" customHeight="1" x14ac:dyDescent="0.2">
      <c r="A64">
        <f t="shared" si="0"/>
        <v>1</v>
      </c>
      <c r="B64" s="4">
        <v>330</v>
      </c>
      <c r="C64" s="43" t="str">
        <f>VLOOKUP($B64,[1]Sheet1!$A$3:$C$89,2)</f>
        <v>Kiwi Monogams</v>
      </c>
      <c r="D64" s="43" t="str">
        <f>VLOOKUP($B64,[1]Sheet1!$A$3:$C$89,3)</f>
        <v>D Pulley</v>
      </c>
      <c r="E64" s="44">
        <f>IF(ISNA(VLOOKUP($B64,'Race 1'!$A$5:$I$20,8,FALSE)),"DNC",VLOOKUP($B64,'Race 1'!$A$5:$I$20,8,FALSE))</f>
        <v>6</v>
      </c>
      <c r="F64" s="45">
        <f t="shared" si="27"/>
        <v>44.444444444444443</v>
      </c>
      <c r="G64" s="44">
        <f>IF(ISNA(VLOOKUP($B64,'Race 2'!$A$5:$I$22,8,FALSE)),"DNC",VLOOKUP($B64,'Race 2'!$A$5:$I$22,8,FALSE))</f>
        <v>13</v>
      </c>
      <c r="H64" s="45">
        <f t="shared" si="28"/>
        <v>25</v>
      </c>
      <c r="I64" s="44">
        <f>IF(ISNA(VLOOKUP($B64,'Race 3'!$A$5:$I$22,8,FALSE)),"DNC",VLOOKUP($B64,'Race 3'!$A$5:$I$22,8,FALSE))</f>
        <v>15</v>
      </c>
      <c r="J64" s="45">
        <f t="shared" si="29"/>
        <v>22.222222222222221</v>
      </c>
      <c r="K64" s="44">
        <f>IF(ISNA(VLOOKUP($B64,'Race 4'!$A$5:$I$24,8,FALSE)),"DNC",VLOOKUP($B64,'Race 4'!$A$5:$I$24,8,FALSE))</f>
        <v>14</v>
      </c>
      <c r="L64" s="45">
        <f t="shared" si="30"/>
        <v>23.529411764705884</v>
      </c>
      <c r="M64" s="44">
        <f>IF(ISNA(VLOOKUP($B64,'Race 5'!$A$5:$I$27,8,FALSE)),"DNC",VLOOKUP($B64,'Race 5'!$A$5:$I$27,8,FALSE))</f>
        <v>16</v>
      </c>
      <c r="N64" s="45">
        <f t="shared" si="31"/>
        <v>21.05263157894737</v>
      </c>
      <c r="O64" s="46">
        <f t="shared" si="14"/>
        <v>136.24871001031994</v>
      </c>
      <c r="P64" s="47">
        <f t="shared" si="32"/>
        <v>115.19607843137257</v>
      </c>
      <c r="Q64" s="48">
        <f t="shared" si="33"/>
        <v>16</v>
      </c>
      <c r="R64" s="50">
        <f t="shared" si="21"/>
        <v>21.05263157894737</v>
      </c>
      <c r="S64" s="50">
        <f t="shared" si="22"/>
        <v>44.444444444444443</v>
      </c>
      <c r="T64" s="50">
        <f t="shared" si="23"/>
        <v>25</v>
      </c>
      <c r="U64" s="50">
        <f t="shared" si="24"/>
        <v>22.222222222222221</v>
      </c>
      <c r="V64" s="50">
        <f t="shared" si="25"/>
        <v>23.529411764705884</v>
      </c>
      <c r="W64" s="50">
        <f t="shared" si="26"/>
        <v>21.05263157894737</v>
      </c>
    </row>
    <row r="65" spans="1:23" ht="12.75" customHeight="1" x14ac:dyDescent="0.2">
      <c r="A65">
        <f t="shared" si="0"/>
        <v>1</v>
      </c>
      <c r="B65" s="4">
        <v>331</v>
      </c>
      <c r="C65" s="43" t="str">
        <f>VLOOKUP($B65,[1]Sheet1!$A$3:$C$89,2)</f>
        <v>Bil</v>
      </c>
      <c r="D65" s="43" t="str">
        <f>VLOOKUP($B65,[1]Sheet1!$A$3:$C$89,3)</f>
        <v>D Smith</v>
      </c>
      <c r="E65" s="44">
        <f>IF(ISNA(VLOOKUP($B65,'Race 1'!$A$5:$I$20,8,FALSE)),"DNC",VLOOKUP($B65,'Race 1'!$A$5:$I$20,8,FALSE))</f>
        <v>10</v>
      </c>
      <c r="F65" s="45">
        <f t="shared" si="27"/>
        <v>30.76923076923077</v>
      </c>
      <c r="G65" s="44">
        <f>IF(ISNA(VLOOKUP($B65,'Race 2'!$A$5:$I$22,8,FALSE)),"DNC",VLOOKUP($B65,'Race 2'!$A$5:$I$22,8,FALSE))</f>
        <v>6</v>
      </c>
      <c r="H65" s="45">
        <f t="shared" si="28"/>
        <v>44.444444444444443</v>
      </c>
      <c r="I65" s="44">
        <f>IF(ISNA(VLOOKUP($B65,'Race 3'!$A$5:$I$22,8,FALSE)),"DNC",VLOOKUP($B65,'Race 3'!$A$5:$I$22,8,FALSE))</f>
        <v>6</v>
      </c>
      <c r="J65" s="45">
        <f t="shared" si="29"/>
        <v>44.444444444444443</v>
      </c>
      <c r="K65" s="44">
        <f>IF(ISNA(VLOOKUP($B65,'Race 4'!$A$5:$I$24,8,FALSE)),"DNC",VLOOKUP($B65,'Race 4'!$A$5:$I$24,8,FALSE))</f>
        <v>9</v>
      </c>
      <c r="L65" s="45">
        <f t="shared" si="30"/>
        <v>33.333333333333336</v>
      </c>
      <c r="M65" s="44">
        <f>IF(ISNA(VLOOKUP($B65,'Race 5'!$A$5:$I$27,8,FALSE)),"DNC",VLOOKUP($B65,'Race 5'!$A$5:$I$27,8,FALSE))</f>
        <v>14</v>
      </c>
      <c r="N65" s="45">
        <f t="shared" si="31"/>
        <v>23.529411764705884</v>
      </c>
      <c r="O65" s="46">
        <f t="shared" si="14"/>
        <v>176.52086475615886</v>
      </c>
      <c r="P65" s="47">
        <f t="shared" si="32"/>
        <v>152.99145299145297</v>
      </c>
      <c r="Q65" s="48">
        <f t="shared" si="33"/>
        <v>12</v>
      </c>
      <c r="R65" s="50">
        <f t="shared" si="21"/>
        <v>23.529411764705884</v>
      </c>
      <c r="S65" s="50">
        <f t="shared" si="22"/>
        <v>30.76923076923077</v>
      </c>
      <c r="T65" s="50">
        <f t="shared" si="23"/>
        <v>44.444444444444443</v>
      </c>
      <c r="U65" s="50">
        <f t="shared" si="24"/>
        <v>44.444444444444443</v>
      </c>
      <c r="V65" s="50">
        <f t="shared" si="25"/>
        <v>33.333333333333336</v>
      </c>
      <c r="W65" s="50">
        <f t="shared" si="26"/>
        <v>23.529411764705884</v>
      </c>
    </row>
    <row r="66" spans="1:23" x14ac:dyDescent="0.2">
      <c r="A66">
        <f t="shared" si="0"/>
        <v>1</v>
      </c>
      <c r="B66" s="4">
        <v>521</v>
      </c>
      <c r="C66" s="43" t="str">
        <f>VLOOKUP($B66,[1]Sheet1!$A$3:$C$89,2)</f>
        <v>Mistress Overdone</v>
      </c>
      <c r="D66" s="43" t="str">
        <f>VLOOKUP($B66,[1]Sheet1!$A$3:$C$89,3)</f>
        <v>R Mackay</v>
      </c>
      <c r="E66" s="44">
        <f>IF(ISNA(VLOOKUP($B66,'Race 1'!$A$5:$I$20,8,FALSE)),"DNC",VLOOKUP($B66,'Race 1'!$A$5:$I$20,8,FALSE))</f>
        <v>1</v>
      </c>
      <c r="F66" s="45">
        <f t="shared" si="27"/>
        <v>100</v>
      </c>
      <c r="G66" s="44">
        <f>IF(ISNA(VLOOKUP($B66,'Race 2'!$A$5:$I$22,8,FALSE)),"DNC",VLOOKUP($B66,'Race 2'!$A$5:$I$22,8,FALSE))</f>
        <v>16</v>
      </c>
      <c r="H66" s="45">
        <f t="shared" si="28"/>
        <v>21.05263157894737</v>
      </c>
      <c r="I66" s="44">
        <f>IF(ISNA(VLOOKUP($B66,'Race 3'!$A$5:$I$22,8,FALSE)),"DNC",VLOOKUP($B66,'Race 3'!$A$5:$I$22,8,FALSE))</f>
        <v>14</v>
      </c>
      <c r="J66" s="45">
        <f t="shared" si="29"/>
        <v>23.529411764705884</v>
      </c>
      <c r="K66" s="44">
        <f>IF(ISNA(VLOOKUP($B66,'Race 4'!$A$5:$I$24,8,FALSE)),"DNC",VLOOKUP($B66,'Race 4'!$A$5:$I$24,8,FALSE))</f>
        <v>10</v>
      </c>
      <c r="L66" s="45">
        <f t="shared" si="30"/>
        <v>30.76923076923077</v>
      </c>
      <c r="M66" s="44">
        <f>IF(ISNA(VLOOKUP($B66,'Race 5'!$A$5:$I$27,8,FALSE)),"DNC",VLOOKUP($B66,'Race 5'!$A$5:$I$27,8,FALSE))</f>
        <v>12</v>
      </c>
      <c r="N66" s="45">
        <f t="shared" si="31"/>
        <v>26.666666666666668</v>
      </c>
      <c r="O66" s="46">
        <f t="shared" si="14"/>
        <v>202.01794077955068</v>
      </c>
      <c r="P66" s="47">
        <f t="shared" si="32"/>
        <v>180.96530920060331</v>
      </c>
      <c r="Q66" s="48">
        <f t="shared" si="33"/>
        <v>8</v>
      </c>
      <c r="R66" s="50">
        <f t="shared" si="21"/>
        <v>21.05263157894737</v>
      </c>
      <c r="S66" s="50">
        <f t="shared" si="22"/>
        <v>100</v>
      </c>
      <c r="T66" s="50">
        <f t="shared" si="23"/>
        <v>21.05263157894737</v>
      </c>
      <c r="U66" s="50">
        <f t="shared" si="24"/>
        <v>23.529411764705884</v>
      </c>
      <c r="V66" s="50">
        <f t="shared" si="25"/>
        <v>30.76923076923077</v>
      </c>
      <c r="W66" s="50">
        <f t="shared" si="26"/>
        <v>26.666666666666668</v>
      </c>
    </row>
    <row r="67" spans="1:23" x14ac:dyDescent="0.2">
      <c r="R67" s="50"/>
      <c r="S67" s="50"/>
      <c r="T67" s="50"/>
      <c r="U67" s="50"/>
      <c r="V67" s="50"/>
      <c r="W67" s="50"/>
    </row>
    <row r="68" spans="1:23" x14ac:dyDescent="0.2">
      <c r="C68" s="72" t="s">
        <v>31</v>
      </c>
      <c r="D68" s="50"/>
      <c r="E68" s="4">
        <f t="shared" ref="E68:M68" si="34">MAX(E4:E67)+COUNTIF(E4:E67,"dnf")+COUNTIF(E4:E67,"OCS")</f>
        <v>16</v>
      </c>
      <c r="F68" s="4"/>
      <c r="G68" s="4">
        <f t="shared" si="34"/>
        <v>16</v>
      </c>
      <c r="H68" s="4"/>
      <c r="I68" s="4">
        <f t="shared" si="34"/>
        <v>16</v>
      </c>
      <c r="J68" s="4"/>
      <c r="K68" s="4">
        <f t="shared" si="34"/>
        <v>16</v>
      </c>
      <c r="L68" s="4"/>
      <c r="M68" s="4">
        <f t="shared" si="34"/>
        <v>16</v>
      </c>
      <c r="N68" s="51"/>
      <c r="O68" s="49"/>
      <c r="P68" s="49"/>
      <c r="Q68" s="49"/>
      <c r="R68" s="50"/>
      <c r="S68" s="50"/>
      <c r="T68" s="50"/>
      <c r="U68" s="50"/>
      <c r="V68" s="50"/>
      <c r="W68" s="50"/>
    </row>
    <row r="69" spans="1:23" x14ac:dyDescent="0.2">
      <c r="B69" s="49"/>
      <c r="C69" s="50"/>
      <c r="D69" s="50"/>
      <c r="E69" s="49"/>
      <c r="F69" s="51"/>
      <c r="G69" s="49"/>
      <c r="H69" s="51"/>
      <c r="I69" s="49"/>
      <c r="J69" s="51"/>
      <c r="K69" s="49"/>
      <c r="L69" s="51"/>
      <c r="M69" s="49"/>
      <c r="N69" s="51"/>
      <c r="O69" s="49"/>
      <c r="P69" s="49"/>
      <c r="Q69" s="49"/>
      <c r="R69" s="50"/>
      <c r="S69" s="50"/>
      <c r="T69" s="50"/>
      <c r="U69" s="50"/>
      <c r="V69" s="50"/>
      <c r="W69" s="50"/>
    </row>
  </sheetData>
  <autoFilter ref="A3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1</vt:lpstr>
      <vt:lpstr>Race 2</vt:lpstr>
      <vt:lpstr>Race 3</vt:lpstr>
      <vt:lpstr>Race 4</vt:lpstr>
      <vt:lpstr>Race 5</vt:lpstr>
      <vt:lpstr>Overall Champ</vt:lpstr>
      <vt:lpstr>Overall HCap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dcterms:created xsi:type="dcterms:W3CDTF">2006-12-27T02:31:59Z</dcterms:created>
  <dcterms:modified xsi:type="dcterms:W3CDTF">2019-04-27T10:04:02Z</dcterms:modified>
</cp:coreProperties>
</file>